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345" yWindow="15" windowWidth="12330" windowHeight="9090" firstSheet="1" activeTab="1"/>
  </bookViews>
  <sheets>
    <sheet name="Worksheet 1" sheetId="1" r:id="rId1"/>
    <sheet name="Gas_Temperature-Door_Closed" sheetId="2" r:id="rId2"/>
  </sheets>
  <definedNames>
    <definedName name="_xlnm.Print_Area" localSheetId="1">'Gas_Temperature-Door_Closed'!$A$6:$K$153</definedName>
  </definedNames>
  <calcPr fullCalcOnLoad="1"/>
</workbook>
</file>

<file path=xl/comments2.xml><?xml version="1.0" encoding="utf-8"?>
<comments xmlns="http://schemas.openxmlformats.org/spreadsheetml/2006/main">
  <authors>
    <author>usnrc</author>
  </authors>
  <commentList>
    <comment ref="F28" authorId="0">
      <text>
        <r>
          <rPr>
            <b/>
            <sz val="8"/>
            <rFont val="Tahoma"/>
            <family val="2"/>
          </rPr>
          <t>This default value (1.00)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<sst xmlns="http://schemas.openxmlformats.org/spreadsheetml/2006/main" count="304" uniqueCount="219">
  <si>
    <t>METHOD FOR PREDICTING TEMPERATURE IN A ROOM FIRE WITH</t>
  </si>
  <si>
    <t>The following calculations estimate the hot gas layer temperature in enclosure fire.</t>
  </si>
  <si>
    <t>Parameters should be specified ONLY IN THE RED INPUT PARAMETER BOXES.</t>
  </si>
  <si>
    <t>All subsequent values are calculated by the spreadsheet, and based on values specified in the</t>
  </si>
  <si>
    <t>input parameters.</t>
  </si>
  <si>
    <t>INPUT PARAMETERS</t>
  </si>
  <si>
    <t>COMPARTMENT INFORMATION</t>
  </si>
  <si>
    <r>
      <t>Compartment Width (w</t>
    </r>
    <r>
      <rPr>
        <vertAlign val="subscript"/>
        <sz val="10"/>
        <color indexed="10"/>
        <rFont val="Arial"/>
        <family val="2"/>
      </rPr>
      <t>c</t>
    </r>
    <r>
      <rPr>
        <sz val="10"/>
        <color indexed="10"/>
        <rFont val="Arial"/>
        <family val="2"/>
      </rPr>
      <t>)</t>
    </r>
  </si>
  <si>
    <t>feet</t>
  </si>
  <si>
    <t>m</t>
  </si>
  <si>
    <r>
      <t>Compartment Length (l</t>
    </r>
    <r>
      <rPr>
        <vertAlign val="subscript"/>
        <sz val="10"/>
        <color indexed="10"/>
        <rFont val="Arial"/>
        <family val="2"/>
      </rPr>
      <t>c</t>
    </r>
    <r>
      <rPr>
        <sz val="10"/>
        <color indexed="10"/>
        <rFont val="Arial"/>
        <family val="2"/>
      </rPr>
      <t>)</t>
    </r>
  </si>
  <si>
    <r>
      <t>Compartment Height (h</t>
    </r>
    <r>
      <rPr>
        <vertAlign val="subscript"/>
        <sz val="10"/>
        <color indexed="10"/>
        <rFont val="Arial"/>
        <family val="2"/>
      </rPr>
      <t>c</t>
    </r>
    <r>
      <rPr>
        <sz val="10"/>
        <color indexed="10"/>
        <rFont val="Arial"/>
        <family val="2"/>
      </rPr>
      <t>)</t>
    </r>
  </si>
  <si>
    <r>
      <t>Vent Width (w</t>
    </r>
    <r>
      <rPr>
        <vertAlign val="subscript"/>
        <sz val="10"/>
        <color indexed="10"/>
        <rFont val="Arial"/>
        <family val="2"/>
      </rPr>
      <t>v</t>
    </r>
    <r>
      <rPr>
        <sz val="10"/>
        <color indexed="10"/>
        <rFont val="Arial"/>
        <family val="2"/>
      </rPr>
      <t>)</t>
    </r>
  </si>
  <si>
    <r>
      <t>Vent Height (h</t>
    </r>
    <r>
      <rPr>
        <vertAlign val="subscript"/>
        <sz val="10"/>
        <color indexed="10"/>
        <rFont val="Arial"/>
        <family val="2"/>
      </rPr>
      <t>v</t>
    </r>
    <r>
      <rPr>
        <sz val="10"/>
        <color indexed="10"/>
        <rFont val="Arial"/>
        <family val="2"/>
      </rPr>
      <t>)</t>
    </r>
  </si>
  <si>
    <r>
      <t>Interior Lining Thickness (</t>
    </r>
    <r>
      <rPr>
        <sz val="10"/>
        <color indexed="10"/>
        <rFont val="Symbol"/>
        <family val="1"/>
      </rPr>
      <t>d</t>
    </r>
    <r>
      <rPr>
        <sz val="10"/>
        <color indexed="10"/>
        <rFont val="Arial"/>
        <family val="2"/>
      </rPr>
      <t>)</t>
    </r>
  </si>
  <si>
    <t>AMBIENT CONDITIONS</t>
  </si>
  <si>
    <r>
      <t>Ambient Air Temperature (T</t>
    </r>
    <r>
      <rPr>
        <vertAlign val="subscript"/>
        <sz val="10"/>
        <color indexed="10"/>
        <rFont val="Arial"/>
        <family val="2"/>
      </rPr>
      <t>0</t>
    </r>
    <r>
      <rPr>
        <sz val="10"/>
        <color indexed="10"/>
        <rFont val="Arial"/>
        <family val="2"/>
      </rPr>
      <t>)</t>
    </r>
  </si>
  <si>
    <t>°F</t>
  </si>
  <si>
    <t>°C</t>
  </si>
  <si>
    <t>K</t>
  </si>
  <si>
    <r>
      <t>Specific Heat of Air (c</t>
    </r>
    <r>
      <rPr>
        <vertAlign val="subscript"/>
        <sz val="10"/>
        <color indexed="10"/>
        <rFont val="Arial"/>
        <family val="2"/>
      </rPr>
      <t>p</t>
    </r>
    <r>
      <rPr>
        <sz val="10"/>
        <color indexed="10"/>
        <rFont val="Arial"/>
        <family val="2"/>
      </rPr>
      <t>)</t>
    </r>
  </si>
  <si>
    <r>
      <t>Ambient air Density (</t>
    </r>
    <r>
      <rPr>
        <sz val="10"/>
        <color indexed="10"/>
        <rFont val="Symbol"/>
        <family val="1"/>
      </rPr>
      <t>r</t>
    </r>
    <r>
      <rPr>
        <vertAlign val="subscript"/>
        <sz val="10"/>
        <color indexed="10"/>
        <rFont val="Arial"/>
        <family val="2"/>
      </rPr>
      <t>0</t>
    </r>
    <r>
      <rPr>
        <sz val="10"/>
        <color indexed="10"/>
        <rFont val="Arial"/>
        <family val="2"/>
      </rPr>
      <t>)</t>
    </r>
  </si>
  <si>
    <t>THERMAL PROPERTIES OF ENCLOSING SURFACES</t>
  </si>
  <si>
    <r>
      <t>Interior Lining Thermal Inertia (k</t>
    </r>
    <r>
      <rPr>
        <sz val="10"/>
        <color indexed="10"/>
        <rFont val="Symbol"/>
        <family val="1"/>
      </rPr>
      <t>r</t>
    </r>
    <r>
      <rPr>
        <sz val="10"/>
        <color indexed="10"/>
        <rFont val="Arial"/>
        <family val="2"/>
      </rPr>
      <t>c)</t>
    </r>
  </si>
  <si>
    <r>
      <t xml:space="preserve"> (kW/m</t>
    </r>
    <r>
      <rPr>
        <vertAlign val="superscript"/>
        <sz val="8"/>
        <color indexed="10"/>
        <rFont val="Arial"/>
        <family val="2"/>
      </rPr>
      <t>2</t>
    </r>
    <r>
      <rPr>
        <sz val="8"/>
        <color indexed="10"/>
        <rFont val="Arial"/>
        <family val="2"/>
      </rPr>
      <t>-°C)</t>
    </r>
    <r>
      <rPr>
        <vertAlign val="superscript"/>
        <sz val="8"/>
        <color indexed="10"/>
        <rFont val="Arial"/>
        <family val="2"/>
      </rPr>
      <t>2</t>
    </r>
    <r>
      <rPr>
        <sz val="8"/>
        <color indexed="10"/>
        <rFont val="Arial"/>
        <family val="2"/>
      </rPr>
      <t>-sec</t>
    </r>
  </si>
  <si>
    <t>INTERIOR LINING TYPICAL CONSTRUCTION PROPERTIES for common materials:</t>
  </si>
  <si>
    <t>Matetial</t>
  </si>
  <si>
    <t>k</t>
  </si>
  <si>
    <t xml:space="preserve">                 r</t>
  </si>
  <si>
    <r>
      <t xml:space="preserve">              k</t>
    </r>
    <r>
      <rPr>
        <sz val="8"/>
        <color indexed="12"/>
        <rFont val="Symbol"/>
        <family val="1"/>
      </rPr>
      <t>r</t>
    </r>
    <r>
      <rPr>
        <sz val="8"/>
        <color indexed="12"/>
        <rFont val="Arial"/>
        <family val="2"/>
      </rPr>
      <t>c</t>
    </r>
  </si>
  <si>
    <t>(kW/m-°C)</t>
  </si>
  <si>
    <r>
      <t xml:space="preserve">         (kg/m</t>
    </r>
    <r>
      <rPr>
        <vertAlign val="superscript"/>
        <sz val="8"/>
        <color indexed="12"/>
        <rFont val="Arial"/>
        <family val="2"/>
      </rPr>
      <t>3</t>
    </r>
    <r>
      <rPr>
        <sz val="8"/>
        <color indexed="12"/>
        <rFont val="Arial"/>
        <family val="2"/>
      </rPr>
      <t>)</t>
    </r>
  </si>
  <si>
    <t>Concrete</t>
  </si>
  <si>
    <r>
      <t>1.0 x 10</t>
    </r>
    <r>
      <rPr>
        <vertAlign val="superscript"/>
        <sz val="8"/>
        <color indexed="12"/>
        <rFont val="Arial"/>
        <family val="2"/>
      </rPr>
      <t>-3</t>
    </r>
    <r>
      <rPr>
        <sz val="8"/>
        <color indexed="12"/>
        <rFont val="Arial"/>
        <family val="2"/>
      </rPr>
      <t xml:space="preserve">  </t>
    </r>
  </si>
  <si>
    <t xml:space="preserve">Gypsum Board    </t>
  </si>
  <si>
    <r>
      <t>5.0 x 10</t>
    </r>
    <r>
      <rPr>
        <vertAlign val="superscript"/>
        <sz val="8"/>
        <color indexed="12"/>
        <rFont val="Arial"/>
        <family val="2"/>
      </rPr>
      <t>-4</t>
    </r>
  </si>
  <si>
    <t xml:space="preserve">                0.60</t>
  </si>
  <si>
    <t xml:space="preserve">Steel   </t>
  </si>
  <si>
    <r>
      <t>5.0 x 10</t>
    </r>
    <r>
      <rPr>
        <vertAlign val="superscript"/>
        <sz val="8"/>
        <color indexed="12"/>
        <rFont val="Arial"/>
        <family val="2"/>
      </rPr>
      <t>-3</t>
    </r>
  </si>
  <si>
    <t xml:space="preserve">               150</t>
  </si>
  <si>
    <t xml:space="preserve">Wood </t>
  </si>
  <si>
    <r>
      <t>1.5 x 10</t>
    </r>
    <r>
      <rPr>
        <vertAlign val="superscript"/>
        <sz val="8"/>
        <color indexed="12"/>
        <rFont val="Arial"/>
        <family val="2"/>
      </rPr>
      <t>-4</t>
    </r>
  </si>
  <si>
    <t xml:space="preserve">                0.30</t>
  </si>
  <si>
    <r>
      <t xml:space="preserve">Reference  Quintiere, James. </t>
    </r>
    <r>
      <rPr>
        <i/>
        <sz val="8"/>
        <color indexed="10"/>
        <rFont val="Arial"/>
        <family val="2"/>
      </rPr>
      <t>Principles of Fire Behavior</t>
    </r>
    <r>
      <rPr>
        <sz val="8"/>
        <color indexed="10"/>
        <rFont val="Arial"/>
        <family val="2"/>
      </rPr>
      <t>. (Page 187)</t>
    </r>
  </si>
  <si>
    <t>FIRE SPECIFICATIONS</t>
  </si>
  <si>
    <t>Fire Heat Release Rate (Q)</t>
  </si>
  <si>
    <t>kW</t>
  </si>
  <si>
    <t>Time After Ignition (t)</t>
  </si>
  <si>
    <t>sec</t>
  </si>
  <si>
    <t>METHOD OF McCAFFREY, QUINTIERE, AND HARKLEROAD (MQH)</t>
  </si>
  <si>
    <r>
      <t>Reference  SFPE Handbook of Fire Protection Engineering 2</t>
    </r>
    <r>
      <rPr>
        <vertAlign val="superscript"/>
        <sz val="8"/>
        <color indexed="10"/>
        <rFont val="Arial"/>
        <family val="2"/>
      </rPr>
      <t>nd</t>
    </r>
    <r>
      <rPr>
        <sz val="8"/>
        <color indexed="10"/>
        <rFont val="Arial"/>
        <family val="2"/>
      </rPr>
      <t xml:space="preserve"> Edition (Page 3-139)</t>
    </r>
  </si>
  <si>
    <t>Where</t>
  </si>
  <si>
    <r>
      <t>D</t>
    </r>
    <r>
      <rPr>
        <sz val="10"/>
        <color indexed="57"/>
        <rFont val="Arial"/>
        <family val="2"/>
      </rPr>
      <t>T</t>
    </r>
    <r>
      <rPr>
        <vertAlign val="subscript"/>
        <sz val="10"/>
        <color indexed="57"/>
        <rFont val="Arial"/>
        <family val="2"/>
      </rPr>
      <t>g</t>
    </r>
    <r>
      <rPr>
        <sz val="10"/>
        <color indexed="57"/>
        <rFont val="Arial"/>
        <family val="2"/>
      </rPr>
      <t xml:space="preserve"> = upper layer gas temperature rise above ambient (T</t>
    </r>
    <r>
      <rPr>
        <vertAlign val="subscript"/>
        <sz val="10"/>
        <color indexed="57"/>
        <rFont val="Arial"/>
        <family val="2"/>
      </rPr>
      <t>g</t>
    </r>
    <r>
      <rPr>
        <sz val="10"/>
        <color indexed="57"/>
        <rFont val="Arial"/>
        <family val="2"/>
      </rPr>
      <t>-T</t>
    </r>
    <r>
      <rPr>
        <vertAlign val="subscript"/>
        <sz val="10"/>
        <color indexed="57"/>
        <rFont val="Arial"/>
        <family val="2"/>
      </rPr>
      <t>0</t>
    </r>
    <r>
      <rPr>
        <sz val="10"/>
        <color indexed="57"/>
        <rFont val="Arial"/>
        <family val="2"/>
      </rPr>
      <t>) (K)</t>
    </r>
  </si>
  <si>
    <t>Q = heat release rate of the fire (kW)</t>
  </si>
  <si>
    <r>
      <t>A</t>
    </r>
    <r>
      <rPr>
        <vertAlign val="subscript"/>
        <sz val="10"/>
        <color indexed="57"/>
        <rFont val="Arial"/>
        <family val="2"/>
      </rPr>
      <t>0</t>
    </r>
    <r>
      <rPr>
        <sz val="10"/>
        <color indexed="57"/>
        <rFont val="Arial"/>
        <family val="2"/>
      </rPr>
      <t xml:space="preserve"> = area of ventilation opening (m</t>
    </r>
    <r>
      <rPr>
        <vertAlign val="superscript"/>
        <sz val="10"/>
        <color indexed="57"/>
        <rFont val="Arial"/>
        <family val="2"/>
      </rPr>
      <t>2</t>
    </r>
    <r>
      <rPr>
        <sz val="10"/>
        <color indexed="57"/>
        <rFont val="Arial"/>
        <family val="2"/>
      </rPr>
      <t>)</t>
    </r>
  </si>
  <si>
    <r>
      <t>h</t>
    </r>
    <r>
      <rPr>
        <vertAlign val="subscript"/>
        <sz val="10"/>
        <color indexed="57"/>
        <rFont val="Arial"/>
        <family val="2"/>
      </rPr>
      <t>v</t>
    </r>
    <r>
      <rPr>
        <sz val="10"/>
        <color indexed="57"/>
        <rFont val="Arial"/>
        <family val="2"/>
      </rPr>
      <t xml:space="preserve"> = height of ventilation opening (m)</t>
    </r>
  </si>
  <si>
    <t>Area of Ventilation Opening Calculation</t>
  </si>
  <si>
    <r>
      <t>A</t>
    </r>
    <r>
      <rPr>
        <vertAlign val="subscript"/>
        <sz val="10"/>
        <color indexed="57"/>
        <rFont val="Arial"/>
        <family val="2"/>
      </rPr>
      <t>0</t>
    </r>
    <r>
      <rPr>
        <sz val="10"/>
        <color indexed="57"/>
        <rFont val="Arial"/>
        <family val="2"/>
      </rPr>
      <t xml:space="preserve"> = </t>
    </r>
  </si>
  <si>
    <r>
      <t>(w</t>
    </r>
    <r>
      <rPr>
        <vertAlign val="subscript"/>
        <sz val="10"/>
        <color indexed="57"/>
        <rFont val="Arial"/>
        <family val="2"/>
      </rPr>
      <t>v</t>
    </r>
    <r>
      <rPr>
        <sz val="10"/>
        <color indexed="57"/>
        <rFont val="Arial"/>
        <family val="2"/>
      </rPr>
      <t>)(h</t>
    </r>
    <r>
      <rPr>
        <vertAlign val="subscript"/>
        <sz val="10"/>
        <color indexed="57"/>
        <rFont val="Arial"/>
        <family val="2"/>
      </rPr>
      <t>v</t>
    </r>
    <r>
      <rPr>
        <sz val="10"/>
        <color indexed="57"/>
        <rFont val="Arial"/>
        <family val="2"/>
      </rPr>
      <t>)</t>
    </r>
  </si>
  <si>
    <t>Heat Transfer Coefficient Calculation</t>
  </si>
  <si>
    <r>
      <t>h</t>
    </r>
    <r>
      <rPr>
        <vertAlign val="subscript"/>
        <sz val="10"/>
        <color indexed="57"/>
        <rFont val="Arial"/>
        <family val="2"/>
      </rPr>
      <t>k</t>
    </r>
    <r>
      <rPr>
        <sz val="10"/>
        <color indexed="57"/>
        <rFont val="Arial"/>
        <family val="2"/>
      </rPr>
      <t xml:space="preserve"> = </t>
    </r>
  </si>
  <si>
    <r>
      <t>(k</t>
    </r>
    <r>
      <rPr>
        <sz val="10"/>
        <color indexed="57"/>
        <rFont val="Symbol"/>
        <family val="1"/>
      </rPr>
      <t>r</t>
    </r>
    <r>
      <rPr>
        <sz val="10"/>
        <color indexed="57"/>
        <rFont val="Arial"/>
        <family val="2"/>
      </rPr>
      <t>c/t)</t>
    </r>
    <r>
      <rPr>
        <vertAlign val="superscript"/>
        <sz val="10"/>
        <color indexed="57"/>
        <rFont val="Arial"/>
        <family val="2"/>
      </rPr>
      <t>1/2</t>
    </r>
  </si>
  <si>
    <r>
      <t>k</t>
    </r>
    <r>
      <rPr>
        <sz val="10"/>
        <color indexed="57"/>
        <rFont val="Symbol"/>
        <family val="1"/>
      </rPr>
      <t>r</t>
    </r>
    <r>
      <rPr>
        <sz val="10"/>
        <color indexed="57"/>
        <rFont val="Arial"/>
        <family val="2"/>
      </rPr>
      <t>c = interior construction thermal inertia (kW/m</t>
    </r>
    <r>
      <rPr>
        <vertAlign val="superscript"/>
        <sz val="10"/>
        <color indexed="57"/>
        <rFont val="Arial"/>
        <family val="2"/>
      </rPr>
      <t>2</t>
    </r>
    <r>
      <rPr>
        <sz val="10"/>
        <color indexed="57"/>
        <rFont val="Arial"/>
        <family val="2"/>
      </rPr>
      <t>-°C)</t>
    </r>
    <r>
      <rPr>
        <vertAlign val="superscript"/>
        <sz val="10"/>
        <color indexed="57"/>
        <rFont val="Arial"/>
        <family val="2"/>
      </rPr>
      <t>2</t>
    </r>
    <r>
      <rPr>
        <sz val="10"/>
        <color indexed="57"/>
        <rFont val="Arial"/>
        <family val="2"/>
      </rPr>
      <t>-sec</t>
    </r>
  </si>
  <si>
    <t>t = time after ignition (sec)</t>
  </si>
  <si>
    <r>
      <t>A</t>
    </r>
    <r>
      <rPr>
        <vertAlign val="subscript"/>
        <sz val="10"/>
        <color indexed="57"/>
        <rFont val="Arial"/>
        <family val="2"/>
      </rPr>
      <t>T</t>
    </r>
    <r>
      <rPr>
        <sz val="10"/>
        <color indexed="57"/>
        <rFont val="Arial"/>
        <family val="2"/>
      </rPr>
      <t xml:space="preserve"> = </t>
    </r>
  </si>
  <si>
    <r>
      <t>[2(w</t>
    </r>
    <r>
      <rPr>
        <vertAlign val="subscript"/>
        <sz val="10"/>
        <color indexed="57"/>
        <rFont val="Arial"/>
        <family val="2"/>
      </rPr>
      <t>c</t>
    </r>
    <r>
      <rPr>
        <sz val="10"/>
        <color indexed="57"/>
        <rFont val="Arial"/>
        <family val="2"/>
      </rPr>
      <t>xl</t>
    </r>
    <r>
      <rPr>
        <vertAlign val="subscript"/>
        <sz val="10"/>
        <color indexed="57"/>
        <rFont val="Arial"/>
        <family val="2"/>
      </rPr>
      <t>c</t>
    </r>
    <r>
      <rPr>
        <sz val="10"/>
        <color indexed="57"/>
        <rFont val="Arial"/>
        <family val="2"/>
      </rPr>
      <t>) + 2(h</t>
    </r>
    <r>
      <rPr>
        <vertAlign val="subscript"/>
        <sz val="10"/>
        <color indexed="57"/>
        <rFont val="Arial"/>
        <family val="2"/>
      </rPr>
      <t>c</t>
    </r>
    <r>
      <rPr>
        <sz val="10"/>
        <color indexed="57"/>
        <rFont val="Arial"/>
        <family val="2"/>
      </rPr>
      <t>xw</t>
    </r>
    <r>
      <rPr>
        <vertAlign val="subscript"/>
        <sz val="10"/>
        <color indexed="57"/>
        <rFont val="Arial"/>
        <family val="2"/>
      </rPr>
      <t>c</t>
    </r>
    <r>
      <rPr>
        <sz val="10"/>
        <color indexed="57"/>
        <rFont val="Arial"/>
        <family val="2"/>
      </rPr>
      <t>) +</t>
    </r>
    <r>
      <rPr>
        <vertAlign val="subscript"/>
        <sz val="10"/>
        <color indexed="57"/>
        <rFont val="Arial"/>
        <family val="2"/>
      </rPr>
      <t xml:space="preserve"> </t>
    </r>
    <r>
      <rPr>
        <sz val="10"/>
        <color indexed="57"/>
        <rFont val="Arial"/>
        <family val="2"/>
      </rPr>
      <t>2(h</t>
    </r>
    <r>
      <rPr>
        <vertAlign val="subscript"/>
        <sz val="10"/>
        <color indexed="57"/>
        <rFont val="Arial"/>
        <family val="2"/>
      </rPr>
      <t>c</t>
    </r>
    <r>
      <rPr>
        <sz val="10"/>
        <color indexed="57"/>
        <rFont val="Arial"/>
        <family val="2"/>
      </rPr>
      <t>xlc)] - A</t>
    </r>
    <r>
      <rPr>
        <vertAlign val="subscript"/>
        <sz val="10"/>
        <color indexed="57"/>
        <rFont val="Arial"/>
        <family val="2"/>
      </rPr>
      <t>0</t>
    </r>
  </si>
  <si>
    <t>Compartment Hot Gas Layer Temperature With Natural Ventilation</t>
  </si>
  <si>
    <r>
      <t>D</t>
    </r>
    <r>
      <rPr>
        <sz val="10"/>
        <color indexed="57"/>
        <rFont val="Arial"/>
        <family val="2"/>
      </rPr>
      <t>T</t>
    </r>
    <r>
      <rPr>
        <vertAlign val="subscript"/>
        <sz val="10"/>
        <color indexed="57"/>
        <rFont val="Arial"/>
        <family val="2"/>
      </rPr>
      <t>g</t>
    </r>
    <r>
      <rPr>
        <sz val="10"/>
        <color indexed="57"/>
        <rFont val="Arial"/>
        <family val="2"/>
      </rPr>
      <t xml:space="preserve"> = </t>
    </r>
  </si>
  <si>
    <r>
      <t>T</t>
    </r>
    <r>
      <rPr>
        <vertAlign val="subscript"/>
        <sz val="10"/>
        <color indexed="57"/>
        <rFont val="Arial"/>
        <family val="2"/>
      </rPr>
      <t>g</t>
    </r>
    <r>
      <rPr>
        <sz val="10"/>
        <color indexed="57"/>
        <rFont val="Arial"/>
        <family val="2"/>
      </rPr>
      <t>-T</t>
    </r>
    <r>
      <rPr>
        <vertAlign val="subscript"/>
        <sz val="10"/>
        <color indexed="57"/>
        <rFont val="Arial"/>
        <family val="2"/>
      </rPr>
      <t>0</t>
    </r>
  </si>
  <si>
    <r>
      <t>T</t>
    </r>
    <r>
      <rPr>
        <vertAlign val="subscript"/>
        <sz val="10"/>
        <color indexed="57"/>
        <rFont val="Arial"/>
        <family val="2"/>
      </rPr>
      <t>g</t>
    </r>
    <r>
      <rPr>
        <sz val="10"/>
        <color indexed="57"/>
        <rFont val="Arial"/>
        <family val="2"/>
      </rPr>
      <t xml:space="preserve"> = </t>
    </r>
  </si>
  <si>
    <r>
      <t>D</t>
    </r>
    <r>
      <rPr>
        <sz val="10"/>
        <color indexed="57"/>
        <rFont val="Arial"/>
        <family val="2"/>
      </rPr>
      <t>T</t>
    </r>
    <r>
      <rPr>
        <vertAlign val="subscript"/>
        <sz val="10"/>
        <color indexed="57"/>
        <rFont val="Arial"/>
        <family val="2"/>
      </rPr>
      <t>g+</t>
    </r>
    <r>
      <rPr>
        <sz val="10"/>
        <color indexed="57"/>
        <rFont val="Arial"/>
        <family val="2"/>
      </rPr>
      <t>T</t>
    </r>
    <r>
      <rPr>
        <vertAlign val="subscript"/>
        <sz val="10"/>
        <color indexed="57"/>
        <rFont val="Arial"/>
        <family val="2"/>
      </rPr>
      <t>0</t>
    </r>
  </si>
  <si>
    <r>
      <t>T</t>
    </r>
    <r>
      <rPr>
        <vertAlign val="subscript"/>
        <sz val="10"/>
        <color indexed="57"/>
        <rFont val="Arial"/>
        <family val="2"/>
      </rPr>
      <t>g</t>
    </r>
    <r>
      <rPr>
        <sz val="10"/>
        <color indexed="57"/>
        <rFont val="Arial"/>
        <family val="2"/>
      </rPr>
      <t xml:space="preserve">= </t>
    </r>
  </si>
  <si>
    <t xml:space="preserve"> </t>
  </si>
  <si>
    <r>
      <t>T</t>
    </r>
    <r>
      <rPr>
        <b/>
        <vertAlign val="subscript"/>
        <sz val="10"/>
        <color indexed="8"/>
        <rFont val="Arial"/>
        <family val="2"/>
      </rPr>
      <t>g</t>
    </r>
    <r>
      <rPr>
        <b/>
        <sz val="10"/>
        <color indexed="8"/>
        <rFont val="Arial"/>
        <family val="2"/>
      </rPr>
      <t xml:space="preserve">= </t>
    </r>
  </si>
  <si>
    <t>ANSWER</t>
  </si>
  <si>
    <t>NOTE</t>
  </si>
  <si>
    <t>The above calculations are based on principles developed in the Society of Fire</t>
  </si>
  <si>
    <r>
      <t>Protection Engineers (SFPE) Handbook of Fire Protection Engineering, 2</t>
    </r>
    <r>
      <rPr>
        <vertAlign val="superscript"/>
        <sz val="10"/>
        <color indexed="13"/>
        <rFont val="Arial"/>
        <family val="2"/>
      </rPr>
      <t>nd</t>
    </r>
    <r>
      <rPr>
        <sz val="10"/>
        <color indexed="13"/>
        <rFont val="Arial"/>
        <family val="2"/>
      </rPr>
      <t xml:space="preserve"> Edition 1995.</t>
    </r>
  </si>
  <si>
    <t>Calculations are based on certain assumptions and has inherent limitations.  The results</t>
  </si>
  <si>
    <t>of such calculations may or may not have reasonable predictive capabilities for a</t>
  </si>
  <si>
    <t>given situation, and should only be interpreted by an informed user.</t>
  </si>
  <si>
    <t xml:space="preserve">       NATURAL VENTILATION</t>
  </si>
  <si>
    <t>Interior Lining Thermal Conductivity (k)</t>
  </si>
  <si>
    <r>
      <t>Interior Lining Specific Heat (c</t>
    </r>
    <r>
      <rPr>
        <vertAlign val="subscript"/>
        <sz val="10"/>
        <color indexed="10"/>
        <rFont val="Arial"/>
        <family val="2"/>
      </rPr>
      <t>p</t>
    </r>
    <r>
      <rPr>
        <sz val="10"/>
        <color indexed="10"/>
        <rFont val="Arial"/>
        <family val="2"/>
      </rPr>
      <t>)</t>
    </r>
  </si>
  <si>
    <r>
      <t>Interior Lining Density (</t>
    </r>
    <r>
      <rPr>
        <sz val="10"/>
        <color indexed="10"/>
        <rFont val="Symbol"/>
        <family val="1"/>
      </rPr>
      <t>r</t>
    </r>
    <r>
      <rPr>
        <sz val="10"/>
        <color indexed="10"/>
        <rFont val="Arial"/>
        <family val="2"/>
      </rPr>
      <t>)</t>
    </r>
  </si>
  <si>
    <t>ft</t>
  </si>
  <si>
    <r>
      <t xml:space="preserve">             c</t>
    </r>
    <r>
      <rPr>
        <vertAlign val="subscript"/>
        <sz val="8"/>
        <color indexed="12"/>
        <rFont val="Arial"/>
        <family val="2"/>
      </rPr>
      <t>p</t>
    </r>
  </si>
  <si>
    <t xml:space="preserve">       (kJ/kg-K)</t>
  </si>
  <si>
    <r>
      <t xml:space="preserve">   (kW/m</t>
    </r>
    <r>
      <rPr>
        <vertAlign val="superscript"/>
        <sz val="8"/>
        <color indexed="12"/>
        <rFont val="Arial"/>
        <family val="2"/>
      </rPr>
      <t>2</t>
    </r>
    <r>
      <rPr>
        <sz val="8"/>
        <color indexed="12"/>
        <rFont val="Arial"/>
        <family val="2"/>
      </rPr>
      <t>-°C)</t>
    </r>
    <r>
      <rPr>
        <vertAlign val="superscript"/>
        <sz val="8"/>
        <color indexed="12"/>
        <rFont val="Arial"/>
        <family val="2"/>
      </rPr>
      <t>2</t>
    </r>
    <r>
      <rPr>
        <sz val="8"/>
        <color indexed="12"/>
        <rFont val="Arial"/>
        <family val="2"/>
      </rPr>
      <t>-sec</t>
    </r>
  </si>
  <si>
    <r>
      <t>D</t>
    </r>
    <r>
      <rPr>
        <sz val="10"/>
        <color indexed="57"/>
        <rFont val="Arial"/>
        <family val="2"/>
      </rPr>
      <t>T</t>
    </r>
    <r>
      <rPr>
        <vertAlign val="subscript"/>
        <sz val="10"/>
        <color indexed="57"/>
        <rFont val="Arial"/>
        <family val="2"/>
      </rPr>
      <t>g</t>
    </r>
    <r>
      <rPr>
        <sz val="10"/>
        <color indexed="57"/>
        <rFont val="Arial"/>
        <family val="2"/>
      </rPr>
      <t xml:space="preserve"> = 6.85[Q</t>
    </r>
    <r>
      <rPr>
        <vertAlign val="superscript"/>
        <sz val="10"/>
        <color indexed="57"/>
        <rFont val="Arial"/>
        <family val="2"/>
      </rPr>
      <t>2</t>
    </r>
    <r>
      <rPr>
        <sz val="10"/>
        <color indexed="57"/>
        <rFont val="Arial"/>
        <family val="2"/>
      </rPr>
      <t>/(A</t>
    </r>
    <r>
      <rPr>
        <vertAlign val="subscript"/>
        <sz val="10"/>
        <color indexed="57"/>
        <rFont val="Arial"/>
        <family val="2"/>
      </rPr>
      <t>0</t>
    </r>
    <r>
      <rPr>
        <sz val="10"/>
        <color indexed="57"/>
        <rFont val="Arial"/>
        <family val="2"/>
      </rPr>
      <t>(h</t>
    </r>
    <r>
      <rPr>
        <vertAlign val="subscript"/>
        <sz val="10"/>
        <color indexed="57"/>
        <rFont val="Arial"/>
        <family val="2"/>
      </rPr>
      <t>v</t>
    </r>
    <r>
      <rPr>
        <sz val="10"/>
        <color indexed="57"/>
        <rFont val="Arial"/>
        <family val="2"/>
      </rPr>
      <t>)</t>
    </r>
    <r>
      <rPr>
        <vertAlign val="superscript"/>
        <sz val="10"/>
        <color indexed="57"/>
        <rFont val="Arial"/>
        <family val="2"/>
      </rPr>
      <t>1/2</t>
    </r>
    <r>
      <rPr>
        <sz val="10"/>
        <color indexed="57"/>
        <rFont val="Arial"/>
        <family val="2"/>
      </rPr>
      <t>)</t>
    </r>
    <r>
      <rPr>
        <vertAlign val="superscript"/>
        <sz val="10"/>
        <color indexed="57"/>
        <rFont val="Arial"/>
        <family val="2"/>
      </rPr>
      <t xml:space="preserve"> </t>
    </r>
    <r>
      <rPr>
        <sz val="10"/>
        <color indexed="57"/>
        <rFont val="Arial"/>
        <family val="2"/>
      </rPr>
      <t>(A</t>
    </r>
    <r>
      <rPr>
        <vertAlign val="subscript"/>
        <sz val="10"/>
        <color indexed="57"/>
        <rFont val="Arial"/>
        <family val="2"/>
      </rPr>
      <t>T</t>
    </r>
    <r>
      <rPr>
        <sz val="10"/>
        <color indexed="57"/>
        <rFont val="Arial"/>
        <family val="2"/>
      </rPr>
      <t>h</t>
    </r>
    <r>
      <rPr>
        <vertAlign val="subscript"/>
        <sz val="10"/>
        <color indexed="57"/>
        <rFont val="Arial"/>
        <family val="2"/>
      </rPr>
      <t>k</t>
    </r>
    <r>
      <rPr>
        <sz val="10"/>
        <color indexed="57"/>
        <rFont val="Arial"/>
        <family val="2"/>
      </rPr>
      <t>)]</t>
    </r>
    <r>
      <rPr>
        <vertAlign val="superscript"/>
        <sz val="10"/>
        <color indexed="57"/>
        <rFont val="Arial"/>
        <family val="2"/>
      </rPr>
      <t>1/3</t>
    </r>
  </si>
  <si>
    <r>
      <t>h</t>
    </r>
    <r>
      <rPr>
        <vertAlign val="subscript"/>
        <sz val="10"/>
        <color indexed="57"/>
        <rFont val="Arial"/>
        <family val="2"/>
      </rPr>
      <t>k</t>
    </r>
    <r>
      <rPr>
        <sz val="10"/>
        <color indexed="57"/>
        <rFont val="Arial"/>
        <family val="2"/>
      </rPr>
      <t xml:space="preserve"> = heat trensfer coefficient (kW/m</t>
    </r>
    <r>
      <rPr>
        <vertAlign val="superscript"/>
        <sz val="10"/>
        <color indexed="57"/>
        <rFont val="Arial"/>
        <family val="2"/>
      </rPr>
      <t>2</t>
    </r>
    <r>
      <rPr>
        <sz val="10"/>
        <color indexed="57"/>
        <rFont val="Arial"/>
        <family val="2"/>
      </rPr>
      <t>-K)</t>
    </r>
  </si>
  <si>
    <r>
      <t>A</t>
    </r>
    <r>
      <rPr>
        <vertAlign val="subscript"/>
        <sz val="10"/>
        <color indexed="57"/>
        <rFont val="Arial"/>
        <family val="2"/>
      </rPr>
      <t>T</t>
    </r>
    <r>
      <rPr>
        <sz val="10"/>
        <color indexed="57"/>
        <rFont val="Arial"/>
        <family val="2"/>
      </rPr>
      <t xml:space="preserve"> = total area of the compartment enclosing surface boundaries (m</t>
    </r>
    <r>
      <rPr>
        <vertAlign val="superscript"/>
        <sz val="10"/>
        <color indexed="57"/>
        <rFont val="Arial"/>
        <family val="2"/>
      </rPr>
      <t>2</t>
    </r>
    <r>
      <rPr>
        <sz val="10"/>
        <color indexed="57"/>
        <rFont val="Arial"/>
        <family val="2"/>
      </rPr>
      <t>)</t>
    </r>
  </si>
  <si>
    <t>Area of Compartment Enclosing Surface Boundaries</t>
  </si>
  <si>
    <t>kJ/kg-K</t>
  </si>
  <si>
    <r>
      <t>kg/m</t>
    </r>
    <r>
      <rPr>
        <vertAlign val="superscript"/>
        <sz val="9"/>
        <color indexed="10"/>
        <rFont val="Arial"/>
        <family val="2"/>
      </rPr>
      <t>3</t>
    </r>
  </si>
  <si>
    <t>kW/m-K</t>
  </si>
  <si>
    <r>
      <t>m</t>
    </r>
    <r>
      <rPr>
        <vertAlign val="superscript"/>
        <sz val="10"/>
        <color indexed="57"/>
        <rFont val="Arial"/>
        <family val="2"/>
      </rPr>
      <t>2</t>
    </r>
  </si>
  <si>
    <r>
      <t>kW/m</t>
    </r>
    <r>
      <rPr>
        <vertAlign val="superscript"/>
        <sz val="10"/>
        <color indexed="57"/>
        <rFont val="Arial"/>
        <family val="2"/>
      </rPr>
      <t>2</t>
    </r>
    <r>
      <rPr>
        <sz val="10"/>
        <color indexed="57"/>
        <rFont val="Arial"/>
        <family val="2"/>
      </rPr>
      <t>-°C</t>
    </r>
  </si>
  <si>
    <t>(a thermal property of material responsible for the rate of temperature rise)</t>
  </si>
  <si>
    <t xml:space="preserve">                2.0</t>
  </si>
  <si>
    <t>Thermal Penetration Time Calculation</t>
  </si>
  <si>
    <r>
      <t>c</t>
    </r>
    <r>
      <rPr>
        <vertAlign val="subscript"/>
        <sz val="10"/>
        <color indexed="57"/>
        <rFont val="Arial"/>
        <family val="2"/>
      </rPr>
      <t>p</t>
    </r>
    <r>
      <rPr>
        <sz val="10"/>
        <color indexed="57"/>
        <rFont val="Arial"/>
        <family val="2"/>
      </rPr>
      <t xml:space="preserve"> = interior construction heat capacity (kJ/Kg-K)</t>
    </r>
  </si>
  <si>
    <r>
      <t>(</t>
    </r>
    <r>
      <rPr>
        <sz val="10"/>
        <color indexed="57"/>
        <rFont val="Symbol"/>
        <family val="1"/>
      </rPr>
      <t>r</t>
    </r>
    <r>
      <rPr>
        <sz val="10"/>
        <color indexed="57"/>
        <rFont val="Arial"/>
        <family val="2"/>
      </rPr>
      <t>c</t>
    </r>
    <r>
      <rPr>
        <vertAlign val="subscript"/>
        <sz val="10"/>
        <color indexed="57"/>
        <rFont val="Arial"/>
        <family val="2"/>
      </rPr>
      <t>p</t>
    </r>
    <r>
      <rPr>
        <sz val="10"/>
        <color indexed="57"/>
        <rFont val="Arial"/>
        <family val="2"/>
      </rPr>
      <t>/k)(</t>
    </r>
    <r>
      <rPr>
        <sz val="10"/>
        <color indexed="57"/>
        <rFont val="Symbol"/>
        <family val="1"/>
      </rPr>
      <t>d</t>
    </r>
    <r>
      <rPr>
        <sz val="10"/>
        <color indexed="57"/>
        <rFont val="Arial"/>
        <family val="2"/>
      </rPr>
      <t>/2)</t>
    </r>
    <r>
      <rPr>
        <vertAlign val="superscript"/>
        <sz val="10"/>
        <color indexed="57"/>
        <rFont val="Arial"/>
        <family val="2"/>
      </rPr>
      <t>2</t>
    </r>
  </si>
  <si>
    <t>k = interior construction thermal conductivity (kW/m-K)</t>
  </si>
  <si>
    <r>
      <t>t</t>
    </r>
    <r>
      <rPr>
        <vertAlign val="subscript"/>
        <sz val="10"/>
        <color indexed="57"/>
        <rFont val="Arial"/>
        <family val="2"/>
      </rPr>
      <t>p</t>
    </r>
    <r>
      <rPr>
        <sz val="10"/>
        <color indexed="57"/>
        <rFont val="Arial"/>
        <family val="2"/>
      </rPr>
      <t xml:space="preserve"> = </t>
    </r>
  </si>
  <si>
    <r>
      <t>r</t>
    </r>
    <r>
      <rPr>
        <sz val="10"/>
        <color indexed="57"/>
        <rFont val="Arial"/>
        <family val="2"/>
      </rPr>
      <t xml:space="preserve"> = interior construction density (kg/m</t>
    </r>
    <r>
      <rPr>
        <vertAlign val="superscript"/>
        <sz val="10"/>
        <color indexed="57"/>
        <rFont val="Arial"/>
        <family val="2"/>
      </rPr>
      <t>3</t>
    </r>
    <r>
      <rPr>
        <sz val="10"/>
        <color indexed="57"/>
        <rFont val="Arial"/>
        <family val="2"/>
      </rPr>
      <t>)</t>
    </r>
  </si>
  <si>
    <r>
      <t>d</t>
    </r>
    <r>
      <rPr>
        <sz val="10"/>
        <color indexed="57"/>
        <rFont val="Arial"/>
        <family val="2"/>
      </rPr>
      <t xml:space="preserve"> = interior construction thickness (m)</t>
    </r>
  </si>
  <si>
    <r>
      <t>for t &lt; t</t>
    </r>
    <r>
      <rPr>
        <vertAlign val="subscript"/>
        <sz val="10"/>
        <color indexed="57"/>
        <rFont val="Arial"/>
        <family val="2"/>
      </rPr>
      <t>p</t>
    </r>
  </si>
  <si>
    <t>long time</t>
  </si>
  <si>
    <t xml:space="preserve">sec, which is over 8 hours, so the conduction will be transient for a </t>
  </si>
  <si>
    <t/>
  </si>
  <si>
    <t>Brick</t>
  </si>
  <si>
    <t>Aluminum (pure)</t>
  </si>
  <si>
    <t xml:space="preserve">THERMAL PROPERTIES OF COMPARTMENT ENCLOSING SURFACES  </t>
  </si>
  <si>
    <t>Steel (0.5% Carbon)</t>
  </si>
  <si>
    <t>Glass, Plate</t>
  </si>
  <si>
    <t>Brick/Concrete Block</t>
  </si>
  <si>
    <t>Gypsum Board</t>
  </si>
  <si>
    <t>Plywood</t>
  </si>
  <si>
    <t>Fiber Insulation Board</t>
  </si>
  <si>
    <t>Chipboard</t>
  </si>
  <si>
    <t>Aerated Concrete</t>
  </si>
  <si>
    <t>Plasterboard</t>
  </si>
  <si>
    <t xml:space="preserve">Calcium Silicate Board </t>
  </si>
  <si>
    <t>Alumina Silicate Block</t>
  </si>
  <si>
    <t>Glass Fiber Insulation</t>
  </si>
  <si>
    <t>Expanded Polystyrene</t>
  </si>
  <si>
    <t>Material</t>
  </si>
  <si>
    <r>
      <t>T</t>
    </r>
    <r>
      <rPr>
        <vertAlign val="subscript"/>
        <sz val="10"/>
        <color indexed="57"/>
        <rFont val="Arial"/>
        <family val="2"/>
      </rPr>
      <t>g</t>
    </r>
    <r>
      <rPr>
        <sz val="10"/>
        <color indexed="57"/>
        <rFont val="Arial"/>
        <family val="2"/>
      </rPr>
      <t xml:space="preserve"> =</t>
    </r>
  </si>
  <si>
    <r>
      <t>k</t>
    </r>
    <r>
      <rPr>
        <sz val="10"/>
        <color indexed="57"/>
        <rFont val="Symbol"/>
        <family val="1"/>
      </rPr>
      <t>r</t>
    </r>
    <r>
      <rPr>
        <sz val="10"/>
        <color indexed="57"/>
        <rFont val="Arial"/>
        <family val="2"/>
      </rPr>
      <t>c = interior construction thermal inertia (kW/m</t>
    </r>
    <r>
      <rPr>
        <vertAlign val="superscript"/>
        <sz val="10"/>
        <color indexed="57"/>
        <rFont val="Arial"/>
        <family val="2"/>
      </rPr>
      <t>2</t>
    </r>
    <r>
      <rPr>
        <sz val="10"/>
        <color indexed="57"/>
        <rFont val="Arial"/>
        <family val="2"/>
      </rPr>
      <t>-K)</t>
    </r>
    <r>
      <rPr>
        <vertAlign val="superscript"/>
        <sz val="10"/>
        <color indexed="57"/>
        <rFont val="Arial"/>
        <family val="2"/>
      </rPr>
      <t>2</t>
    </r>
    <r>
      <rPr>
        <sz val="10"/>
        <color indexed="57"/>
        <rFont val="Arial"/>
        <family val="2"/>
      </rPr>
      <t>-sec</t>
    </r>
  </si>
  <si>
    <t>METHOD OF BEYLER</t>
  </si>
  <si>
    <t>Volume of the Compartment (V)</t>
  </si>
  <si>
    <t>kg</t>
  </si>
  <si>
    <r>
      <t>Parameter K</t>
    </r>
    <r>
      <rPr>
        <vertAlign val="subscript"/>
        <sz val="10"/>
        <color indexed="57"/>
        <rFont val="Arial"/>
        <family val="2"/>
      </rPr>
      <t>2</t>
    </r>
    <r>
      <rPr>
        <sz val="10"/>
        <color indexed="57"/>
        <rFont val="Arial"/>
        <family val="2"/>
      </rPr>
      <t xml:space="preserve"> = Q / m c</t>
    </r>
    <r>
      <rPr>
        <vertAlign val="subscript"/>
        <sz val="10"/>
        <color indexed="57"/>
        <rFont val="Arial"/>
        <family val="2"/>
      </rPr>
      <t>p</t>
    </r>
  </si>
  <si>
    <r>
      <t xml:space="preserve">Mass of the Gas in the Compartment (m = V x </t>
    </r>
    <r>
      <rPr>
        <sz val="10"/>
        <color indexed="57"/>
        <rFont val="Symbol"/>
        <family val="1"/>
      </rPr>
      <t>r</t>
    </r>
    <r>
      <rPr>
        <vertAlign val="subscript"/>
        <sz val="10"/>
        <color indexed="57"/>
        <rFont val="Arial"/>
        <family val="2"/>
      </rPr>
      <t>a</t>
    </r>
    <r>
      <rPr>
        <sz val="10"/>
        <color indexed="57"/>
        <rFont val="Arial"/>
        <family val="2"/>
      </rPr>
      <t>)</t>
    </r>
  </si>
  <si>
    <r>
      <t>T</t>
    </r>
    <r>
      <rPr>
        <vertAlign val="subscript"/>
        <sz val="10"/>
        <color indexed="57"/>
        <rFont val="Arial"/>
        <family val="2"/>
      </rPr>
      <t>a</t>
    </r>
    <r>
      <rPr>
        <sz val="10"/>
        <color indexed="57"/>
        <rFont val="Arial"/>
        <family val="2"/>
      </rPr>
      <t xml:space="preserve"> = ambient air temperature (K)</t>
    </r>
  </si>
  <si>
    <r>
      <t>D</t>
    </r>
    <r>
      <rPr>
        <sz val="10"/>
        <color indexed="57"/>
        <rFont val="Arial"/>
        <family val="2"/>
      </rPr>
      <t>T</t>
    </r>
    <r>
      <rPr>
        <vertAlign val="subscript"/>
        <sz val="10"/>
        <color indexed="57"/>
        <rFont val="Arial"/>
        <family val="2"/>
      </rPr>
      <t>g</t>
    </r>
    <r>
      <rPr>
        <sz val="10"/>
        <color indexed="57"/>
        <rFont val="Arial"/>
        <family val="2"/>
      </rPr>
      <t xml:space="preserve"> = T</t>
    </r>
    <r>
      <rPr>
        <vertAlign val="subscript"/>
        <sz val="10"/>
        <color indexed="57"/>
        <rFont val="Arial"/>
        <family val="2"/>
      </rPr>
      <t>g</t>
    </r>
    <r>
      <rPr>
        <sz val="10"/>
        <color indexed="57"/>
        <rFont val="Arial"/>
        <family val="2"/>
      </rPr>
      <t xml:space="preserve"> - T</t>
    </r>
    <r>
      <rPr>
        <vertAlign val="subscript"/>
        <sz val="10"/>
        <color indexed="57"/>
        <rFont val="Arial"/>
        <family val="2"/>
      </rPr>
      <t>a</t>
    </r>
    <r>
      <rPr>
        <sz val="10"/>
        <color indexed="57"/>
        <rFont val="Arial"/>
        <family val="2"/>
      </rPr>
      <t xml:space="preserve"> = </t>
    </r>
  </si>
  <si>
    <r>
      <t>D</t>
    </r>
    <r>
      <rPr>
        <sz val="10"/>
        <color indexed="57"/>
        <rFont val="Arial"/>
        <family val="2"/>
      </rPr>
      <t>T</t>
    </r>
    <r>
      <rPr>
        <vertAlign val="subscript"/>
        <sz val="10"/>
        <color indexed="57"/>
        <rFont val="Arial"/>
        <family val="2"/>
      </rPr>
      <t>g</t>
    </r>
    <r>
      <rPr>
        <sz val="10"/>
        <color indexed="57"/>
        <rFont val="Arial"/>
        <family val="2"/>
      </rPr>
      <t xml:space="preserve"> = T</t>
    </r>
    <r>
      <rPr>
        <vertAlign val="subscript"/>
        <sz val="10"/>
        <color indexed="57"/>
        <rFont val="Arial"/>
        <family val="2"/>
      </rPr>
      <t>g</t>
    </r>
    <r>
      <rPr>
        <sz val="10"/>
        <color indexed="57"/>
        <rFont val="Arial"/>
        <family val="2"/>
      </rPr>
      <t xml:space="preserve"> - T</t>
    </r>
    <r>
      <rPr>
        <vertAlign val="subscript"/>
        <sz val="10"/>
        <color indexed="57"/>
        <rFont val="Arial"/>
        <family val="2"/>
      </rPr>
      <t xml:space="preserve">a </t>
    </r>
    <r>
      <rPr>
        <sz val="10"/>
        <color indexed="57"/>
        <rFont val="Arial"/>
        <family val="2"/>
      </rPr>
      <t>=</t>
    </r>
    <r>
      <rPr>
        <vertAlign val="subscript"/>
        <sz val="10"/>
        <color indexed="57"/>
        <rFont val="Arial"/>
        <family val="2"/>
      </rPr>
      <t xml:space="preserve"> </t>
    </r>
    <r>
      <rPr>
        <sz val="10"/>
        <color indexed="57"/>
        <rFont val="Arial"/>
        <family val="2"/>
      </rPr>
      <t>upper layer gas temperature rise above ambient (K)</t>
    </r>
  </si>
  <si>
    <t>Select Material</t>
  </si>
  <si>
    <t xml:space="preserve">   (kW/m-K)</t>
  </si>
  <si>
    <t>m = mass of gas in the compartment (kg)</t>
  </si>
  <si>
    <t>t = exposure time (sec)</t>
  </si>
  <si>
    <r>
      <t>Click</t>
    </r>
    <r>
      <rPr>
        <b/>
        <sz val="10"/>
        <color indexed="48"/>
        <rFont val="Arial"/>
        <family val="2"/>
      </rPr>
      <t xml:space="preserve"> on selection</t>
    </r>
  </si>
  <si>
    <r>
      <t>Scroll</t>
    </r>
    <r>
      <rPr>
        <b/>
        <sz val="10"/>
        <color indexed="48"/>
        <rFont val="Arial"/>
        <family val="2"/>
      </rPr>
      <t xml:space="preserve"> to desired material then </t>
    </r>
  </si>
  <si>
    <t>Time after Ignition</t>
  </si>
  <si>
    <t>THERMAL PROPERTIES FOR COMMON INTERIOR LINING MATERIALS</t>
  </si>
  <si>
    <t>c</t>
  </si>
  <si>
    <t>(kJ/kg-K)</t>
  </si>
  <si>
    <t>r</t>
  </si>
  <si>
    <r>
      <t>k</t>
    </r>
    <r>
      <rPr>
        <sz val="10"/>
        <color indexed="12"/>
        <rFont val="Symbol"/>
        <family val="1"/>
      </rPr>
      <t>r</t>
    </r>
    <r>
      <rPr>
        <sz val="10"/>
        <color indexed="12"/>
        <rFont val="Arial"/>
        <family val="2"/>
      </rPr>
      <t>c</t>
    </r>
  </si>
  <si>
    <r>
      <t>(kW/m</t>
    </r>
    <r>
      <rPr>
        <vertAlign val="superscript"/>
        <sz val="10"/>
        <color indexed="12"/>
        <rFont val="Arial"/>
        <family val="2"/>
      </rPr>
      <t>2</t>
    </r>
    <r>
      <rPr>
        <sz val="10"/>
        <color indexed="12"/>
        <rFont val="Arial"/>
        <family val="2"/>
      </rPr>
      <t>-K)</t>
    </r>
    <r>
      <rPr>
        <vertAlign val="superscript"/>
        <sz val="10"/>
        <color indexed="12"/>
        <rFont val="Arial"/>
        <family val="2"/>
      </rPr>
      <t>2</t>
    </r>
    <r>
      <rPr>
        <sz val="10"/>
        <color indexed="12"/>
        <rFont val="Arial"/>
        <family val="2"/>
      </rPr>
      <t>-sec</t>
    </r>
  </si>
  <si>
    <r>
      <t>(kg/m</t>
    </r>
    <r>
      <rPr>
        <vertAlign val="superscript"/>
        <sz val="10"/>
        <color indexed="12"/>
        <rFont val="Arial"/>
        <family val="2"/>
      </rPr>
      <t>3</t>
    </r>
    <r>
      <rPr>
        <sz val="10"/>
        <color indexed="12"/>
        <rFont val="Arial"/>
        <family val="2"/>
      </rPr>
      <t>)</t>
    </r>
  </si>
  <si>
    <t>Prepared by:</t>
  </si>
  <si>
    <t>Date</t>
  </si>
  <si>
    <t>Checked by:</t>
  </si>
  <si>
    <r>
      <t>Ambient Air Temperature (T</t>
    </r>
    <r>
      <rPr>
        <vertAlign val="subscript"/>
        <sz val="10"/>
        <color indexed="10"/>
        <rFont val="Arial"/>
        <family val="2"/>
      </rPr>
      <t>a</t>
    </r>
    <r>
      <rPr>
        <sz val="10"/>
        <color indexed="10"/>
        <rFont val="Arial"/>
        <family val="2"/>
      </rPr>
      <t>)</t>
    </r>
  </si>
  <si>
    <r>
      <t xml:space="preserve">Reference:  </t>
    </r>
    <r>
      <rPr>
        <i/>
        <sz val="8"/>
        <color indexed="10"/>
        <rFont val="Arial"/>
        <family val="2"/>
      </rPr>
      <t>Klote, J., J. Milke, Principles of Smoke Management</t>
    </r>
    <r>
      <rPr>
        <i/>
        <u val="single"/>
        <sz val="8"/>
        <color indexed="10"/>
        <rFont val="Arial"/>
        <family val="2"/>
      </rPr>
      <t>,</t>
    </r>
    <r>
      <rPr>
        <i/>
        <sz val="8"/>
        <color indexed="10"/>
        <rFont val="Arial"/>
        <family val="2"/>
      </rPr>
      <t xml:space="preserve"> 2002, Page 270.</t>
    </r>
  </si>
  <si>
    <r>
      <t xml:space="preserve">Reference: </t>
    </r>
    <r>
      <rPr>
        <i/>
        <sz val="8"/>
        <color indexed="10"/>
        <rFont val="Arial"/>
        <family val="2"/>
      </rPr>
      <t>SFPE Handbook of Fire Protection Engineering, 3</t>
    </r>
    <r>
      <rPr>
        <i/>
        <vertAlign val="superscript"/>
        <sz val="8"/>
        <color indexed="10"/>
        <rFont val="Arial"/>
        <family val="2"/>
      </rPr>
      <t>nd</t>
    </r>
    <r>
      <rPr>
        <i/>
        <sz val="8"/>
        <color indexed="10"/>
        <rFont val="Arial"/>
        <family val="2"/>
      </rPr>
      <t xml:space="preserve"> Edition, 2002, Page 3-180.</t>
    </r>
  </si>
  <si>
    <t>Parameters in YELLOW CELLS are Entered by the User.</t>
  </si>
  <si>
    <t>Calculate</t>
  </si>
  <si>
    <r>
      <t>Ambient Air Density (</t>
    </r>
    <r>
      <rPr>
        <sz val="10"/>
        <color indexed="10"/>
        <rFont val="Symbol"/>
        <family val="1"/>
      </rPr>
      <t>r</t>
    </r>
    <r>
      <rPr>
        <vertAlign val="subscript"/>
        <sz val="10"/>
        <color indexed="10"/>
        <rFont val="Arial"/>
        <family val="2"/>
      </rPr>
      <t>a</t>
    </r>
    <r>
      <rPr>
        <sz val="10"/>
        <color indexed="10"/>
        <rFont val="Arial"/>
        <family val="2"/>
      </rPr>
      <t>)</t>
    </r>
  </si>
  <si>
    <r>
      <t>Note:  Air density will automatically correct with Ambient Air Temperature (T</t>
    </r>
    <r>
      <rPr>
        <vertAlign val="subscript"/>
        <sz val="10"/>
        <color indexed="48"/>
        <rFont val="Arial"/>
        <family val="2"/>
      </rPr>
      <t>a</t>
    </r>
    <r>
      <rPr>
        <sz val="10"/>
        <color indexed="48"/>
        <rFont val="Arial"/>
        <family val="2"/>
      </rPr>
      <t>) Input</t>
    </r>
  </si>
  <si>
    <t>User Specified Value</t>
  </si>
  <si>
    <t>Enter Value</t>
  </si>
  <si>
    <t>Revision Log</t>
  </si>
  <si>
    <t>1805.0</t>
  </si>
  <si>
    <t xml:space="preserve">                                           Description of Revision</t>
  </si>
  <si>
    <t>in</t>
  </si>
  <si>
    <t>Original issue with final text.</t>
  </si>
  <si>
    <r>
      <t>w</t>
    </r>
    <r>
      <rPr>
        <vertAlign val="subscript"/>
        <sz val="10"/>
        <color indexed="57"/>
        <rFont val="Arial"/>
        <family val="2"/>
      </rPr>
      <t>c</t>
    </r>
    <r>
      <rPr>
        <sz val="10"/>
        <color indexed="57"/>
        <rFont val="Arial"/>
        <family val="2"/>
      </rPr>
      <t xml:space="preserve"> = compartment width (m)</t>
    </r>
  </si>
  <si>
    <r>
      <t>l</t>
    </r>
    <r>
      <rPr>
        <vertAlign val="subscript"/>
        <sz val="10"/>
        <color indexed="57"/>
        <rFont val="Arial"/>
        <family val="2"/>
      </rPr>
      <t>c</t>
    </r>
    <r>
      <rPr>
        <sz val="10"/>
        <color indexed="57"/>
        <rFont val="Arial"/>
        <family val="2"/>
      </rPr>
      <t xml:space="preserve"> = compartment length (m)</t>
    </r>
  </si>
  <si>
    <r>
      <t>h</t>
    </r>
    <r>
      <rPr>
        <vertAlign val="subscript"/>
        <sz val="10"/>
        <color indexed="57"/>
        <rFont val="Arial"/>
        <family val="2"/>
      </rPr>
      <t>c</t>
    </r>
    <r>
      <rPr>
        <sz val="10"/>
        <color indexed="57"/>
        <rFont val="Arial"/>
        <family val="2"/>
      </rPr>
      <t xml:space="preserve"> = compartment height (m)</t>
    </r>
  </si>
  <si>
    <t>Version 1805.1</t>
  </si>
  <si>
    <t>1805.1</t>
  </si>
  <si>
    <r>
      <t>Parameter K</t>
    </r>
    <r>
      <rPr>
        <vertAlign val="subscript"/>
        <sz val="10"/>
        <color indexed="57"/>
        <rFont val="Arial"/>
        <family val="2"/>
      </rPr>
      <t>1</t>
    </r>
    <r>
      <rPr>
        <sz val="10"/>
        <color indexed="57"/>
        <rFont val="Arial"/>
        <family val="2"/>
      </rPr>
      <t xml:space="preserve"> = 2 (0.4√k</t>
    </r>
    <r>
      <rPr>
        <sz val="10"/>
        <color indexed="57"/>
        <rFont val="Symbol"/>
        <family val="1"/>
      </rPr>
      <t>r</t>
    </r>
    <r>
      <rPr>
        <sz val="10"/>
        <color indexed="57"/>
        <rFont val="Arial"/>
        <family val="2"/>
      </rPr>
      <t>c) A</t>
    </r>
    <r>
      <rPr>
        <vertAlign val="subscript"/>
        <sz val="10"/>
        <color indexed="57"/>
        <rFont val="Arial"/>
        <family val="2"/>
      </rPr>
      <t xml:space="preserve">T </t>
    </r>
    <r>
      <rPr>
        <sz val="10"/>
        <color indexed="57"/>
        <rFont val="Arial"/>
        <family val="2"/>
      </rPr>
      <t>/ mc</t>
    </r>
    <r>
      <rPr>
        <vertAlign val="subscript"/>
        <sz val="10"/>
        <color indexed="57"/>
        <rFont val="Arial"/>
        <family val="2"/>
      </rPr>
      <t>p</t>
    </r>
  </si>
  <si>
    <r>
      <t>Corrected calculation for Parameter K</t>
    </r>
    <r>
      <rPr>
        <vertAlign val="subscript"/>
        <sz val="10"/>
        <color indexed="8"/>
        <rFont val="Arial"/>
        <family val="2"/>
      </rPr>
      <t>1</t>
    </r>
    <r>
      <rPr>
        <sz val="10"/>
        <color indexed="8"/>
        <rFont val="Arial"/>
        <family val="2"/>
      </rPr>
      <t xml:space="preserve">.  Added area of compartment enclosing surface </t>
    </r>
  </si>
  <si>
    <r>
      <t>Specific Heat of Air (c</t>
    </r>
    <r>
      <rPr>
        <vertAlign val="subscript"/>
        <sz val="10"/>
        <color indexed="57"/>
        <rFont val="Arial"/>
        <family val="2"/>
      </rPr>
      <t>a</t>
    </r>
    <r>
      <rPr>
        <sz val="10"/>
        <color indexed="57"/>
        <rFont val="Arial"/>
        <family val="2"/>
      </rPr>
      <t>)</t>
    </r>
  </si>
  <si>
    <r>
      <t>c</t>
    </r>
    <r>
      <rPr>
        <vertAlign val="subscript"/>
        <sz val="10"/>
        <color indexed="57"/>
        <rFont val="Arial"/>
        <family val="2"/>
      </rPr>
      <t>a</t>
    </r>
    <r>
      <rPr>
        <sz val="10"/>
        <color indexed="57"/>
        <rFont val="Arial"/>
        <family val="2"/>
      </rPr>
      <t xml:space="preserve"> = specific heat of air (kJ/kg-K)</t>
    </r>
  </si>
  <si>
    <r>
      <t>m</t>
    </r>
    <r>
      <rPr>
        <vertAlign val="superscript"/>
        <sz val="10"/>
        <color indexed="9"/>
        <rFont val="Arial"/>
        <family val="2"/>
      </rPr>
      <t>3</t>
    </r>
  </si>
  <si>
    <t>(English Units)</t>
  </si>
  <si>
    <t>The following calculations estimate the full-scale cable tray heat release rate.</t>
  </si>
  <si>
    <t>Parameters in GREEN CELLS are Automatically Selected from the DROP DOWN MENU for the Cable Type Selected.</t>
  </si>
  <si>
    <t xml:space="preserve">All subsequent output values are calculated by the spreadsheet and based on values specified in the input parameters.  This spreadsheet is protected </t>
  </si>
  <si>
    <t>and secure to avoid errors due to a wrong entry in a cell(s).  The chapter in the NUREG should be read before an analysis is made.</t>
  </si>
  <si>
    <t>Project / Inspection Title:</t>
  </si>
  <si>
    <t>STOP - d &gt; 1 inch</t>
  </si>
  <si>
    <t>NOTE:</t>
  </si>
  <si>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</si>
  <si>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</si>
  <si>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</si>
  <si>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</si>
  <si>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t>Answer</t>
  </si>
  <si>
    <r>
      <t>T</t>
    </r>
    <r>
      <rPr>
        <b/>
        <vertAlign val="subscript"/>
        <sz val="18"/>
        <rFont val="Arial"/>
        <family val="2"/>
      </rPr>
      <t>g</t>
    </r>
    <r>
      <rPr>
        <b/>
        <sz val="18"/>
        <rFont val="Arial"/>
        <family val="2"/>
      </rPr>
      <t xml:space="preserve"> =</t>
    </r>
  </si>
  <si>
    <t>CHAPTER 2</t>
  </si>
  <si>
    <t>PREDICITNG HOT GAS LAYER TEMPERATURE</t>
  </si>
  <si>
    <t>IN A ROOM FIRE</t>
  </si>
  <si>
    <t>WITH DOORS CLOSED</t>
  </si>
  <si>
    <r>
      <t>Calculation for Parameter K</t>
    </r>
    <r>
      <rPr>
        <b/>
        <vertAlign val="subscript"/>
        <sz val="18"/>
        <color indexed="57"/>
        <rFont val="Arial"/>
        <family val="2"/>
      </rPr>
      <t>1</t>
    </r>
  </si>
  <si>
    <r>
      <t>Calculation for Parameter K</t>
    </r>
    <r>
      <rPr>
        <b/>
        <vertAlign val="subscript"/>
        <sz val="18"/>
        <color indexed="57"/>
        <rFont val="Arial"/>
        <family val="2"/>
      </rPr>
      <t>2</t>
    </r>
  </si>
  <si>
    <r>
      <t>D</t>
    </r>
    <r>
      <rPr>
        <b/>
        <sz val="18"/>
        <color indexed="57"/>
        <rFont val="Arial"/>
        <family val="2"/>
      </rPr>
      <t>T</t>
    </r>
    <r>
      <rPr>
        <b/>
        <vertAlign val="subscript"/>
        <sz val="18"/>
        <color indexed="57"/>
        <rFont val="Arial"/>
        <family val="2"/>
      </rPr>
      <t xml:space="preserve">g </t>
    </r>
    <r>
      <rPr>
        <b/>
        <sz val="18"/>
        <color indexed="57"/>
        <rFont val="Arial"/>
        <family val="2"/>
      </rPr>
      <t xml:space="preserve">= </t>
    </r>
  </si>
  <si>
    <r>
      <t>(2 K</t>
    </r>
    <r>
      <rPr>
        <b/>
        <vertAlign val="subscript"/>
        <sz val="18"/>
        <color indexed="57"/>
        <rFont val="Arial"/>
        <family val="2"/>
      </rPr>
      <t>2</t>
    </r>
    <r>
      <rPr>
        <b/>
        <sz val="18"/>
        <color indexed="57"/>
        <rFont val="Arial"/>
        <family val="2"/>
      </rPr>
      <t xml:space="preserve"> / K</t>
    </r>
    <r>
      <rPr>
        <b/>
        <vertAlign val="subscript"/>
        <sz val="18"/>
        <color indexed="57"/>
        <rFont val="Arial"/>
        <family val="2"/>
      </rPr>
      <t>1</t>
    </r>
    <r>
      <rPr>
        <b/>
        <vertAlign val="superscript"/>
        <sz val="18"/>
        <color indexed="57"/>
        <rFont val="Arial"/>
        <family val="2"/>
      </rPr>
      <t>2</t>
    </r>
    <r>
      <rPr>
        <b/>
        <sz val="18"/>
        <color indexed="57"/>
        <rFont val="Arial"/>
        <family val="2"/>
      </rPr>
      <t>) (K</t>
    </r>
    <r>
      <rPr>
        <b/>
        <vertAlign val="subscript"/>
        <sz val="18"/>
        <color indexed="57"/>
        <rFont val="Arial"/>
        <family val="2"/>
      </rPr>
      <t>1</t>
    </r>
    <r>
      <rPr>
        <b/>
        <sz val="18"/>
        <color indexed="57"/>
        <rFont val="Arial"/>
        <family val="2"/>
      </rPr>
      <t xml:space="preserve"> √t - 1+e(- K</t>
    </r>
    <r>
      <rPr>
        <b/>
        <vertAlign val="subscript"/>
        <sz val="18"/>
        <color indexed="57"/>
        <rFont val="Arial"/>
        <family val="2"/>
      </rPr>
      <t>1</t>
    </r>
    <r>
      <rPr>
        <b/>
        <sz val="18"/>
        <color indexed="57"/>
        <rFont val="Arial"/>
        <family val="2"/>
      </rPr>
      <t>√t))</t>
    </r>
  </si>
  <si>
    <r>
      <t>K</t>
    </r>
    <r>
      <rPr>
        <b/>
        <vertAlign val="subscript"/>
        <sz val="16"/>
        <color indexed="57"/>
        <rFont val="Arial"/>
        <family val="2"/>
      </rPr>
      <t>1</t>
    </r>
    <r>
      <rPr>
        <b/>
        <sz val="16"/>
        <color indexed="57"/>
        <rFont val="Arial"/>
        <family val="2"/>
      </rPr>
      <t xml:space="preserve"> = </t>
    </r>
  </si>
  <si>
    <r>
      <t>2 (0.4√k</t>
    </r>
    <r>
      <rPr>
        <b/>
        <sz val="16"/>
        <color indexed="57"/>
        <rFont val="Symbol"/>
        <family val="1"/>
      </rPr>
      <t>r</t>
    </r>
    <r>
      <rPr>
        <b/>
        <sz val="16"/>
        <color indexed="57"/>
        <rFont val="Arial"/>
        <family val="2"/>
      </rPr>
      <t>c) A</t>
    </r>
    <r>
      <rPr>
        <b/>
        <vertAlign val="subscript"/>
        <sz val="16"/>
        <color indexed="57"/>
        <rFont val="Arial"/>
        <family val="2"/>
      </rPr>
      <t>T</t>
    </r>
    <r>
      <rPr>
        <b/>
        <sz val="16"/>
        <color indexed="57"/>
        <rFont val="Arial"/>
        <family val="2"/>
      </rPr>
      <t xml:space="preserve"> / mc</t>
    </r>
    <r>
      <rPr>
        <b/>
        <vertAlign val="subscript"/>
        <sz val="16"/>
        <color indexed="57"/>
        <rFont val="Arial"/>
        <family val="2"/>
      </rPr>
      <t>a</t>
    </r>
  </si>
  <si>
    <r>
      <t>kW/m</t>
    </r>
    <r>
      <rPr>
        <b/>
        <vertAlign val="superscript"/>
        <sz val="16"/>
        <color indexed="57"/>
        <rFont val="Arial"/>
        <family val="2"/>
      </rPr>
      <t>2</t>
    </r>
    <r>
      <rPr>
        <b/>
        <sz val="16"/>
        <color indexed="57"/>
        <rFont val="Arial"/>
        <family val="2"/>
      </rPr>
      <t>-K</t>
    </r>
  </si>
  <si>
    <r>
      <t>A</t>
    </r>
    <r>
      <rPr>
        <b/>
        <vertAlign val="subscript"/>
        <sz val="16"/>
        <color indexed="57"/>
        <rFont val="Arial"/>
        <family val="2"/>
      </rPr>
      <t>T</t>
    </r>
    <r>
      <rPr>
        <b/>
        <sz val="16"/>
        <color indexed="57"/>
        <rFont val="Arial"/>
        <family val="2"/>
      </rPr>
      <t xml:space="preserve"> = </t>
    </r>
  </si>
  <si>
    <r>
      <t>[2(w</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 + 2(h</t>
    </r>
    <r>
      <rPr>
        <b/>
        <vertAlign val="subscript"/>
        <sz val="16"/>
        <color indexed="57"/>
        <rFont val="Arial"/>
        <family val="2"/>
      </rPr>
      <t xml:space="preserve">c </t>
    </r>
    <r>
      <rPr>
        <b/>
        <sz val="16"/>
        <color indexed="57"/>
        <rFont val="Arial"/>
        <family val="2"/>
      </rPr>
      <t>x w</t>
    </r>
    <r>
      <rPr>
        <b/>
        <vertAlign val="subscript"/>
        <sz val="16"/>
        <color indexed="57"/>
        <rFont val="Arial"/>
        <family val="2"/>
      </rPr>
      <t>c</t>
    </r>
    <r>
      <rPr>
        <b/>
        <sz val="16"/>
        <color indexed="57"/>
        <rFont val="Arial"/>
        <family val="2"/>
      </rPr>
      <t>) +</t>
    </r>
    <r>
      <rPr>
        <b/>
        <vertAlign val="subscript"/>
        <sz val="16"/>
        <color indexed="57"/>
        <rFont val="Arial"/>
        <family val="2"/>
      </rPr>
      <t xml:space="preserve"> </t>
    </r>
    <r>
      <rPr>
        <b/>
        <sz val="16"/>
        <color indexed="57"/>
        <rFont val="Arial"/>
        <family val="2"/>
      </rPr>
      <t>2(h</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 xml:space="preserve">)] </t>
    </r>
  </si>
  <si>
    <r>
      <t>m</t>
    </r>
    <r>
      <rPr>
        <b/>
        <vertAlign val="superscript"/>
        <sz val="16"/>
        <color indexed="57"/>
        <rFont val="Arial"/>
        <family val="2"/>
      </rPr>
      <t>2</t>
    </r>
  </si>
  <si>
    <r>
      <t>K</t>
    </r>
    <r>
      <rPr>
        <b/>
        <vertAlign val="subscript"/>
        <sz val="16"/>
        <color indexed="57"/>
        <rFont val="Arial"/>
        <family val="2"/>
      </rPr>
      <t>2</t>
    </r>
    <r>
      <rPr>
        <b/>
        <sz val="16"/>
        <color indexed="57"/>
        <rFont val="Arial"/>
        <family val="2"/>
      </rPr>
      <t xml:space="preserve"> = </t>
    </r>
  </si>
  <si>
    <t>kW-K/sec</t>
  </si>
  <si>
    <r>
      <t>Q / m c</t>
    </r>
    <r>
      <rPr>
        <b/>
        <vertAlign val="subscript"/>
        <sz val="16"/>
        <color indexed="57"/>
        <rFont val="Arial"/>
        <family val="2"/>
      </rPr>
      <t>a</t>
    </r>
  </si>
  <si>
    <t>COMPARTMENT HOT GAS LAYER TEMPERATURE, COMPARTMENT DOOR CLOSED</t>
  </si>
  <si>
    <r>
      <t>D</t>
    </r>
    <r>
      <rPr>
        <b/>
        <sz val="16"/>
        <color indexed="57"/>
        <rFont val="Arial"/>
        <family val="2"/>
      </rPr>
      <t>T</t>
    </r>
    <r>
      <rPr>
        <b/>
        <vertAlign val="subscript"/>
        <sz val="16"/>
        <color indexed="57"/>
        <rFont val="Arial"/>
        <family val="2"/>
      </rPr>
      <t xml:space="preserve">g </t>
    </r>
    <r>
      <rPr>
        <b/>
        <sz val="16"/>
        <color indexed="57"/>
        <rFont val="Arial"/>
        <family val="2"/>
      </rPr>
      <t>=</t>
    </r>
  </si>
  <si>
    <r>
      <t>(2 K</t>
    </r>
    <r>
      <rPr>
        <b/>
        <vertAlign val="subscript"/>
        <sz val="16"/>
        <color indexed="57"/>
        <rFont val="Arial"/>
        <family val="2"/>
      </rPr>
      <t>2</t>
    </r>
    <r>
      <rPr>
        <b/>
        <sz val="16"/>
        <color indexed="57"/>
        <rFont val="Arial"/>
        <family val="2"/>
      </rPr>
      <t xml:space="preserve"> / K</t>
    </r>
    <r>
      <rPr>
        <b/>
        <vertAlign val="subscript"/>
        <sz val="16"/>
        <color indexed="57"/>
        <rFont val="Arial"/>
        <family val="2"/>
      </rPr>
      <t>1</t>
    </r>
    <r>
      <rPr>
        <b/>
        <vertAlign val="superscript"/>
        <sz val="16"/>
        <color indexed="57"/>
        <rFont val="Arial"/>
        <family val="2"/>
      </rPr>
      <t>2</t>
    </r>
    <r>
      <rPr>
        <b/>
        <sz val="16"/>
        <color indexed="57"/>
        <rFont val="Arial"/>
        <family val="2"/>
      </rPr>
      <t>) (K</t>
    </r>
    <r>
      <rPr>
        <b/>
        <vertAlign val="subscript"/>
        <sz val="16"/>
        <color indexed="57"/>
        <rFont val="Arial"/>
        <family val="2"/>
      </rPr>
      <t>1</t>
    </r>
    <r>
      <rPr>
        <b/>
        <sz val="16"/>
        <color indexed="57"/>
        <rFont val="Arial"/>
        <family val="2"/>
      </rPr>
      <t xml:space="preserve"> √t - 1+e(- K</t>
    </r>
    <r>
      <rPr>
        <b/>
        <vertAlign val="subscript"/>
        <sz val="16"/>
        <color indexed="57"/>
        <rFont val="Arial"/>
        <family val="2"/>
      </rPr>
      <t>1</t>
    </r>
    <r>
      <rPr>
        <b/>
        <sz val="16"/>
        <color indexed="57"/>
        <rFont val="Arial"/>
        <family val="2"/>
      </rPr>
      <t>√t))</t>
    </r>
  </si>
  <si>
    <r>
      <t>kg/m</t>
    </r>
    <r>
      <rPr>
        <vertAlign val="superscript"/>
        <sz val="10"/>
        <color indexed="10"/>
        <rFont val="Arial"/>
        <family val="2"/>
      </rPr>
      <t>3</t>
    </r>
  </si>
  <si>
    <r>
      <t>ft</t>
    </r>
    <r>
      <rPr>
        <vertAlign val="superscript"/>
        <sz val="10"/>
        <color indexed="57"/>
        <rFont val="Arial"/>
        <family val="2"/>
      </rPr>
      <t>3</t>
    </r>
  </si>
  <si>
    <r>
      <t>(kW/m</t>
    </r>
    <r>
      <rPr>
        <vertAlign val="superscript"/>
        <sz val="10"/>
        <color indexed="10"/>
        <rFont val="Arial"/>
        <family val="2"/>
      </rPr>
      <t>2</t>
    </r>
    <r>
      <rPr>
        <sz val="10"/>
        <color indexed="10"/>
        <rFont val="Arial"/>
        <family val="2"/>
      </rPr>
      <t>-K)</t>
    </r>
    <r>
      <rPr>
        <vertAlign val="superscript"/>
        <sz val="10"/>
        <color indexed="10"/>
        <rFont val="Arial"/>
        <family val="2"/>
      </rPr>
      <t>2</t>
    </r>
    <r>
      <rPr>
        <sz val="10"/>
        <color indexed="10"/>
        <rFont val="Arial"/>
        <family val="2"/>
      </rPr>
      <t>-sec</t>
    </r>
  </si>
  <si>
    <t>March 2011</t>
  </si>
  <si>
    <r>
      <t>boundaries (A</t>
    </r>
    <r>
      <rPr>
        <vertAlign val="subscript"/>
        <sz val="10"/>
        <color indexed="8"/>
        <rFont val="Arial"/>
        <family val="2"/>
      </rPr>
      <t>T</t>
    </r>
    <r>
      <rPr>
        <sz val="10"/>
        <color indexed="8"/>
        <rFont val="Arial"/>
        <family val="2"/>
      </rPr>
      <t>) in Parameter K1. Revised e-mail addresses, corrected editorial errors, revised print pagination and print layout.</t>
    </r>
  </si>
  <si>
    <t>December 2004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</si>
</sst>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
  </numFmts>
  <fonts count="117">
    <font>
      <sz val="10"/>
      <name val="Arial"/>
      <family val="0"/>
    </font>
    <font>
      <b/>
      <sz val="14"/>
      <name val="Arial"/>
      <family val="2"/>
    </font>
    <font>
      <sz val="10"/>
      <color indexed="13"/>
      <name val="Arial"/>
      <family val="2"/>
    </font>
    <font>
      <b/>
      <sz val="10"/>
      <color indexed="8"/>
      <name val="Arial"/>
      <family val="2"/>
    </font>
    <font>
      <sz val="8"/>
      <color indexed="8"/>
      <name val="Arial"/>
      <family val="2"/>
    </font>
    <font>
      <b/>
      <sz val="14"/>
      <color indexed="10"/>
      <name val="Arial"/>
      <family val="2"/>
    </font>
    <font>
      <b/>
      <sz val="10"/>
      <color indexed="10"/>
      <name val="Arial"/>
      <family val="2"/>
    </font>
    <font>
      <sz val="10"/>
      <color indexed="10"/>
      <name val="Arial"/>
      <family val="2"/>
    </font>
    <font>
      <vertAlign val="subscript"/>
      <sz val="10"/>
      <color indexed="10"/>
      <name val="Arial"/>
      <family val="2"/>
    </font>
    <font>
      <sz val="8"/>
      <color indexed="10"/>
      <name val="Arial"/>
      <family val="2"/>
    </font>
    <font>
      <sz val="8"/>
      <color indexed="48"/>
      <name val="Arial"/>
      <family val="2"/>
    </font>
    <font>
      <sz val="10"/>
      <color indexed="10"/>
      <name val="Symbol"/>
      <family val="1"/>
    </font>
    <font>
      <sz val="8"/>
      <color indexed="12"/>
      <name val="Arial"/>
      <family val="2"/>
    </font>
    <font>
      <sz val="9"/>
      <color indexed="10"/>
      <name val="Arial"/>
      <family val="2"/>
    </font>
    <font>
      <vertAlign val="superscript"/>
      <sz val="9"/>
      <color indexed="10"/>
      <name val="Arial"/>
      <family val="2"/>
    </font>
    <font>
      <vertAlign val="superscript"/>
      <sz val="8"/>
      <color indexed="10"/>
      <name val="Arial"/>
      <family val="2"/>
    </font>
    <font>
      <sz val="8"/>
      <color indexed="12"/>
      <name val="Symbol"/>
      <family val="1"/>
    </font>
    <font>
      <vertAlign val="subscript"/>
      <sz val="8"/>
      <color indexed="12"/>
      <name val="Arial"/>
      <family val="2"/>
    </font>
    <font>
      <vertAlign val="superscript"/>
      <sz val="8"/>
      <color indexed="12"/>
      <name val="Arial"/>
      <family val="2"/>
    </font>
    <font>
      <i/>
      <sz val="8"/>
      <color indexed="10"/>
      <name val="Arial"/>
      <family val="2"/>
    </font>
    <font>
      <b/>
      <sz val="12"/>
      <color indexed="57"/>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sz val="8"/>
      <color indexed="57"/>
      <name val="Arial"/>
      <family val="2"/>
    </font>
    <font>
      <b/>
      <vertAlign val="subscript"/>
      <sz val="10"/>
      <color indexed="8"/>
      <name val="Arial"/>
      <family val="2"/>
    </font>
    <font>
      <b/>
      <sz val="12"/>
      <name val="Arial"/>
      <family val="2"/>
    </font>
    <font>
      <sz val="12"/>
      <name val="Arial"/>
      <family val="2"/>
    </font>
    <font>
      <vertAlign val="superscript"/>
      <sz val="10"/>
      <color indexed="13"/>
      <name val="Arial"/>
      <family val="2"/>
    </font>
    <font>
      <b/>
      <sz val="12"/>
      <color indexed="10"/>
      <name val="Arial"/>
      <family val="2"/>
    </font>
    <font>
      <sz val="10"/>
      <color indexed="48"/>
      <name val="Arial"/>
      <family val="2"/>
    </font>
    <font>
      <b/>
      <sz val="10"/>
      <color indexed="48"/>
      <name val="Arial"/>
      <family val="2"/>
    </font>
    <font>
      <u val="single"/>
      <sz val="10"/>
      <color indexed="12"/>
      <name val="Arial"/>
      <family val="2"/>
    </font>
    <font>
      <u val="single"/>
      <sz val="10"/>
      <color indexed="36"/>
      <name val="Arial"/>
      <family val="2"/>
    </font>
    <font>
      <sz val="10"/>
      <color indexed="12"/>
      <name val="Arial"/>
      <family val="2"/>
    </font>
    <font>
      <sz val="16"/>
      <name val="Arial"/>
      <family val="2"/>
    </font>
    <font>
      <b/>
      <sz val="11"/>
      <color indexed="48"/>
      <name val="Arial"/>
      <family val="2"/>
    </font>
    <font>
      <sz val="11"/>
      <name val="Arial"/>
      <family val="2"/>
    </font>
    <font>
      <sz val="10"/>
      <color indexed="12"/>
      <name val="Symbol"/>
      <family val="1"/>
    </font>
    <font>
      <vertAlign val="superscript"/>
      <sz val="10"/>
      <color indexed="12"/>
      <name val="Arial"/>
      <family val="2"/>
    </font>
    <font>
      <b/>
      <sz val="8"/>
      <name val="Tahoma"/>
      <family val="2"/>
    </font>
    <font>
      <i/>
      <u val="single"/>
      <sz val="8"/>
      <color indexed="10"/>
      <name val="Arial"/>
      <family val="2"/>
    </font>
    <font>
      <i/>
      <vertAlign val="superscript"/>
      <sz val="8"/>
      <color indexed="10"/>
      <name val="Arial"/>
      <family val="2"/>
    </font>
    <font>
      <b/>
      <sz val="12"/>
      <color indexed="13"/>
      <name val="Arial"/>
      <family val="2"/>
    </font>
    <font>
      <b/>
      <sz val="11"/>
      <name val="Arial"/>
      <family val="2"/>
    </font>
    <font>
      <vertAlign val="subscript"/>
      <sz val="10"/>
      <color indexed="48"/>
      <name val="Arial"/>
      <family val="2"/>
    </font>
    <font>
      <sz val="10"/>
      <color indexed="8"/>
      <name val="Arial"/>
      <family val="2"/>
    </font>
    <font>
      <vertAlign val="subscript"/>
      <sz val="10"/>
      <color indexed="8"/>
      <name val="Arial"/>
      <family val="2"/>
    </font>
    <font>
      <vertAlign val="superscript"/>
      <sz val="10"/>
      <color indexed="9"/>
      <name val="Arial"/>
      <family val="2"/>
    </font>
    <font>
      <b/>
      <sz val="16"/>
      <name val="Arial"/>
      <family val="2"/>
    </font>
    <font>
      <b/>
      <sz val="14"/>
      <color indexed="8"/>
      <name val="Arial"/>
      <family val="2"/>
    </font>
    <font>
      <sz val="11"/>
      <color indexed="8"/>
      <name val="Arial"/>
      <family val="2"/>
    </font>
    <font>
      <b/>
      <sz val="11"/>
      <color indexed="9"/>
      <name val="Arial"/>
      <family val="2"/>
    </font>
    <font>
      <sz val="11"/>
      <color indexed="43"/>
      <name val="Arial"/>
      <family val="2"/>
    </font>
    <font>
      <vertAlign val="superscript"/>
      <sz val="11"/>
      <color indexed="43"/>
      <name val="Arial"/>
      <family val="2"/>
    </font>
    <font>
      <sz val="10"/>
      <color indexed="26"/>
      <name val="Arial"/>
      <family val="2"/>
    </font>
    <font>
      <b/>
      <sz val="18"/>
      <name val="Arial"/>
      <family val="2"/>
    </font>
    <font>
      <b/>
      <vertAlign val="subscript"/>
      <sz val="18"/>
      <name val="Arial"/>
      <family val="2"/>
    </font>
    <font>
      <b/>
      <sz val="18"/>
      <color indexed="10"/>
      <name val="Arial"/>
      <family val="2"/>
    </font>
    <font>
      <b/>
      <sz val="18"/>
      <color indexed="57"/>
      <name val="Arial"/>
      <family val="2"/>
    </font>
    <font>
      <b/>
      <vertAlign val="subscript"/>
      <sz val="18"/>
      <color indexed="57"/>
      <name val="Arial"/>
      <family val="2"/>
    </font>
    <font>
      <b/>
      <sz val="18"/>
      <color indexed="57"/>
      <name val="Symbol"/>
      <family val="1"/>
    </font>
    <font>
      <b/>
      <vertAlign val="superscript"/>
      <sz val="18"/>
      <color indexed="57"/>
      <name val="Arial"/>
      <family val="2"/>
    </font>
    <font>
      <b/>
      <sz val="16"/>
      <color indexed="57"/>
      <name val="Arial"/>
      <family val="2"/>
    </font>
    <font>
      <b/>
      <vertAlign val="subscript"/>
      <sz val="16"/>
      <color indexed="57"/>
      <name val="Arial"/>
      <family val="2"/>
    </font>
    <font>
      <b/>
      <sz val="16"/>
      <color indexed="57"/>
      <name val="Symbol"/>
      <family val="1"/>
    </font>
    <font>
      <b/>
      <vertAlign val="superscript"/>
      <sz val="16"/>
      <color indexed="57"/>
      <name val="Arial"/>
      <family val="2"/>
    </font>
    <font>
      <vertAlign val="superscrip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sz val="10"/>
      <color indexed="9"/>
      <name val="Arial"/>
      <family val="2"/>
    </font>
    <font>
      <b/>
      <sz val="12"/>
      <color indexed="9"/>
      <name val="Cambria"/>
      <family val="1"/>
    </font>
    <font>
      <sz val="10"/>
      <color indexed="9"/>
      <name val="Cambria"/>
      <family val="1"/>
    </font>
    <font>
      <b/>
      <sz val="14"/>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sz val="10"/>
      <color theme="0"/>
      <name val="Arial"/>
      <family val="2"/>
    </font>
    <font>
      <b/>
      <sz val="12"/>
      <color theme="0"/>
      <name val="Cambria"/>
      <family val="1"/>
    </font>
    <font>
      <sz val="10"/>
      <color theme="0"/>
      <name val="Cambria"/>
      <family val="1"/>
    </font>
    <font>
      <b/>
      <sz val="14"/>
      <color rgb="FFFFFF00"/>
      <name val="Arial"/>
      <family val="2"/>
    </font>
    <font>
      <b/>
      <sz val="18"/>
      <color rgb="FF339966"/>
      <name val="Arial"/>
      <family val="2"/>
    </font>
    <font>
      <b/>
      <sz val="16"/>
      <color rgb="FF339966"/>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4"/>
        <bgColor indexed="64"/>
      </patternFill>
    </fill>
    <fill>
      <patternFill patternType="solid">
        <fgColor indexed="11"/>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rgb="FFFF0000"/>
        <bgColor indexed="64"/>
      </patternFill>
    </fill>
    <fill>
      <patternFill patternType="solid">
        <fgColor rgb="FFFFFF99"/>
        <bgColor indexed="64"/>
      </patternFill>
    </fill>
    <fill>
      <patternFill patternType="solid">
        <fgColor indexed="1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n"/>
      <right style="thin"/>
      <top style="thin"/>
      <bottom style="thin"/>
    </border>
    <border>
      <left style="thin"/>
      <right style="thin"/>
      <top style="medium"/>
      <bottom>
        <color indexed="63"/>
      </bottom>
    </border>
    <border>
      <left>
        <color indexed="63"/>
      </left>
      <right style="medium"/>
      <top style="medium"/>
      <bottom>
        <color indexed="63"/>
      </bottom>
    </border>
    <border>
      <left style="thin"/>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double"/>
      <right style="double"/>
      <top style="double"/>
      <bottom style="double"/>
    </border>
    <border>
      <left style="medium"/>
      <right>
        <color indexed="63"/>
      </right>
      <top>
        <color indexed="63"/>
      </top>
      <bottom style="medium"/>
    </border>
    <border>
      <left>
        <color indexed="63"/>
      </left>
      <right style="thin"/>
      <top>
        <color indexed="63"/>
      </top>
      <bottom style="medium"/>
    </border>
    <border>
      <left>
        <color indexed="63"/>
      </left>
      <right>
        <color indexed="63"/>
      </right>
      <top style="double"/>
      <bottom style="double"/>
    </border>
    <border>
      <left>
        <color indexed="63"/>
      </left>
      <right style="double"/>
      <top style="double"/>
      <bottom style="double"/>
    </border>
    <border>
      <left style="double"/>
      <right style="double"/>
      <top style="double"/>
      <bottom style="medium"/>
    </border>
    <border>
      <left>
        <color indexed="63"/>
      </left>
      <right>
        <color indexed="63"/>
      </right>
      <top style="double"/>
      <bottom style="medium"/>
    </border>
    <border>
      <left>
        <color indexed="63"/>
      </left>
      <right style="double"/>
      <top style="double"/>
      <bottom style="medium"/>
    </border>
    <border>
      <left style="double"/>
      <right style="double"/>
      <top>
        <color indexed="63"/>
      </top>
      <bottom>
        <color indexed="63"/>
      </bottom>
    </border>
    <border>
      <left>
        <color indexed="63"/>
      </left>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style="double"/>
      <right>
        <color indexed="63"/>
      </right>
      <top style="double"/>
      <bottom style="double"/>
    </border>
    <border>
      <left style="thin"/>
      <right style="thin"/>
      <top style="thin"/>
      <bottom>
        <color indexed="63"/>
      </bottom>
    </border>
    <border>
      <left>
        <color indexed="63"/>
      </left>
      <right>
        <color indexed="63"/>
      </right>
      <top>
        <color indexed="63"/>
      </top>
      <bottom style="thick"/>
    </border>
    <border>
      <left style="double"/>
      <right style="double"/>
      <top>
        <color indexed="63"/>
      </top>
      <bottom style="mediu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0" borderId="0" applyNumberFormat="0" applyFill="0" applyBorder="0" applyAlignment="0" applyProtection="0"/>
    <xf numFmtId="0" fontId="35" fillId="0" borderId="0" applyNumberFormat="0" applyFill="0" applyBorder="0" applyAlignment="0" applyProtection="0"/>
    <xf numFmtId="0" fontId="98" fillId="29"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34"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0" fillId="0" borderId="0">
      <alignment/>
      <protection/>
    </xf>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cellStyleXfs>
  <cellXfs count="229">
    <xf numFmtId="0" fontId="0" fillId="0" borderId="0" xfId="0" applyAlignment="1">
      <alignment/>
    </xf>
    <xf numFmtId="0" fontId="1" fillId="0" borderId="0" xfId="0" applyFont="1" applyAlignment="1">
      <alignment/>
    </xf>
    <xf numFmtId="0" fontId="2" fillId="33" borderId="0" xfId="0" applyFont="1" applyFill="1" applyAlignment="1">
      <alignment/>
    </xf>
    <xf numFmtId="0" fontId="0" fillId="33" borderId="0" xfId="0" applyFill="1" applyAlignment="1">
      <alignment/>
    </xf>
    <xf numFmtId="0" fontId="3" fillId="34" borderId="0" xfId="0" applyFont="1" applyFill="1" applyAlignment="1">
      <alignment/>
    </xf>
    <xf numFmtId="0" fontId="4" fillId="34" borderId="0" xfId="0" applyFont="1" applyFill="1" applyAlignment="1">
      <alignment/>
    </xf>
    <xf numFmtId="0" fontId="5" fillId="0" borderId="0" xfId="0" applyFont="1" applyAlignment="1">
      <alignment/>
    </xf>
    <xf numFmtId="0" fontId="6" fillId="0" borderId="10" xfId="0" applyFont="1" applyBorder="1" applyAlignment="1">
      <alignment/>
    </xf>
    <xf numFmtId="0" fontId="0" fillId="0" borderId="10" xfId="0" applyBorder="1" applyAlignment="1">
      <alignment/>
    </xf>
    <xf numFmtId="0" fontId="7" fillId="0" borderId="0" xfId="0" applyFont="1" applyAlignment="1">
      <alignment/>
    </xf>
    <xf numFmtId="2" fontId="0" fillId="34" borderId="11" xfId="0" applyNumberFormat="1" applyFill="1" applyBorder="1" applyAlignment="1">
      <alignment/>
    </xf>
    <xf numFmtId="0" fontId="9" fillId="0" borderId="0" xfId="0" applyFont="1" applyAlignment="1">
      <alignment/>
    </xf>
    <xf numFmtId="0" fontId="10" fillId="35" borderId="0" xfId="0" applyFont="1" applyFill="1" applyAlignment="1">
      <alignment/>
    </xf>
    <xf numFmtId="0" fontId="12" fillId="35" borderId="0" xfId="0" applyFont="1" applyFill="1" applyAlignment="1">
      <alignment/>
    </xf>
    <xf numFmtId="0" fontId="13" fillId="0" borderId="0" xfId="0" applyFont="1" applyAlignment="1">
      <alignment/>
    </xf>
    <xf numFmtId="0" fontId="0" fillId="35" borderId="0" xfId="0" applyFill="1" applyAlignment="1">
      <alignment/>
    </xf>
    <xf numFmtId="0" fontId="16" fillId="35" borderId="0" xfId="0" applyFont="1" applyFill="1" applyAlignment="1">
      <alignment/>
    </xf>
    <xf numFmtId="0" fontId="12" fillId="35" borderId="0" xfId="0" applyFont="1" applyFill="1" applyAlignment="1" quotePrefix="1">
      <alignment/>
    </xf>
    <xf numFmtId="0" fontId="9" fillId="35" borderId="0" xfId="0" applyFont="1" applyFill="1" applyAlignment="1">
      <alignment/>
    </xf>
    <xf numFmtId="0" fontId="20" fillId="0" borderId="10" xfId="0" applyFont="1" applyBorder="1" applyAlignment="1">
      <alignment/>
    </xf>
    <xf numFmtId="0" fontId="21" fillId="0" borderId="0" xfId="0" applyFont="1" applyAlignment="1">
      <alignment/>
    </xf>
    <xf numFmtId="0" fontId="22" fillId="0" borderId="0" xfId="0" applyFont="1" applyAlignment="1">
      <alignment/>
    </xf>
    <xf numFmtId="0" fontId="25" fillId="0" borderId="0" xfId="0" applyFont="1" applyAlignment="1">
      <alignment/>
    </xf>
    <xf numFmtId="0" fontId="25" fillId="0" borderId="0" xfId="0" applyNumberFormat="1" applyFont="1" applyAlignment="1">
      <alignment horizontal="left"/>
    </xf>
    <xf numFmtId="0" fontId="0" fillId="0" borderId="0" xfId="0" applyAlignment="1">
      <alignment horizontal="left"/>
    </xf>
    <xf numFmtId="0" fontId="25" fillId="0" borderId="0" xfId="0" applyFont="1" applyAlignment="1">
      <alignment horizontal="left"/>
    </xf>
    <xf numFmtId="2" fontId="25" fillId="36" borderId="0" xfId="0" applyNumberFormat="1" applyFont="1" applyFill="1" applyAlignment="1">
      <alignment/>
    </xf>
    <xf numFmtId="0" fontId="26" fillId="0" borderId="0" xfId="0" applyFont="1" applyAlignment="1">
      <alignment/>
    </xf>
    <xf numFmtId="2" fontId="25" fillId="0" borderId="0" xfId="0" applyNumberFormat="1" applyFont="1" applyAlignment="1">
      <alignment/>
    </xf>
    <xf numFmtId="2" fontId="22" fillId="0" borderId="0" xfId="0" applyNumberFormat="1" applyFont="1" applyAlignment="1">
      <alignment/>
    </xf>
    <xf numFmtId="0" fontId="3" fillId="37" borderId="0" xfId="0" applyFont="1" applyFill="1" applyAlignment="1">
      <alignment/>
    </xf>
    <xf numFmtId="2" fontId="3" fillId="37" borderId="0" xfId="0" applyNumberFormat="1" applyFont="1" applyFill="1" applyAlignment="1">
      <alignment/>
    </xf>
    <xf numFmtId="0" fontId="28" fillId="0" borderId="0" xfId="0" applyFont="1" applyAlignment="1">
      <alignment/>
    </xf>
    <xf numFmtId="0" fontId="29" fillId="0" borderId="0" xfId="0" applyFont="1" applyAlignment="1">
      <alignment/>
    </xf>
    <xf numFmtId="0" fontId="0" fillId="0" borderId="0" xfId="0" applyBorder="1" applyAlignment="1">
      <alignment/>
    </xf>
    <xf numFmtId="2" fontId="26" fillId="0" borderId="0" xfId="0" applyNumberFormat="1" applyFont="1" applyAlignment="1">
      <alignment/>
    </xf>
    <xf numFmtId="0" fontId="22" fillId="0" borderId="0" xfId="0" applyNumberFormat="1" applyFont="1" applyAlignment="1">
      <alignment horizontal="left"/>
    </xf>
    <xf numFmtId="0" fontId="21" fillId="0" borderId="0" xfId="0" applyNumberFormat="1" applyFont="1" applyAlignment="1">
      <alignment horizontal="left"/>
    </xf>
    <xf numFmtId="0" fontId="0" fillId="34" borderId="0" xfId="0" applyNumberFormat="1" applyFill="1" applyBorder="1" applyAlignment="1">
      <alignment/>
    </xf>
    <xf numFmtId="0" fontId="22" fillId="0" borderId="0" xfId="0" applyFont="1" applyAlignment="1">
      <alignment/>
    </xf>
    <xf numFmtId="0" fontId="6" fillId="0" borderId="0" xfId="0" applyFont="1" applyAlignment="1">
      <alignment/>
    </xf>
    <xf numFmtId="0" fontId="22" fillId="0" borderId="10" xfId="0" applyFont="1" applyBorder="1" applyAlignment="1">
      <alignment/>
    </xf>
    <xf numFmtId="0" fontId="33" fillId="0" borderId="0" xfId="0" applyFont="1" applyAlignment="1">
      <alignment/>
    </xf>
    <xf numFmtId="0" fontId="0" fillId="0" borderId="0" xfId="0" applyAlignment="1" quotePrefix="1">
      <alignment/>
    </xf>
    <xf numFmtId="0" fontId="0" fillId="0" borderId="0" xfId="0" applyAlignment="1" applyProtection="1">
      <alignment/>
      <protection locked="0"/>
    </xf>
    <xf numFmtId="0" fontId="31" fillId="0" borderId="0" xfId="0" applyFont="1" applyAlignment="1">
      <alignment/>
    </xf>
    <xf numFmtId="0" fontId="31" fillId="0" borderId="0" xfId="0" applyFont="1" applyAlignment="1">
      <alignment/>
    </xf>
    <xf numFmtId="0" fontId="37" fillId="0" borderId="0" xfId="0" applyFont="1" applyAlignment="1">
      <alignment/>
    </xf>
    <xf numFmtId="0" fontId="22" fillId="0" borderId="0" xfId="0" applyFont="1" applyAlignment="1">
      <alignment horizontal="left"/>
    </xf>
    <xf numFmtId="0" fontId="38" fillId="0" borderId="0" xfId="0" applyFont="1" applyFill="1" applyAlignment="1">
      <alignment/>
    </xf>
    <xf numFmtId="0" fontId="32" fillId="0" borderId="0" xfId="0" applyFont="1" applyFill="1" applyAlignment="1">
      <alignment/>
    </xf>
    <xf numFmtId="0" fontId="9" fillId="0" borderId="0" xfId="0" applyFont="1" applyFill="1" applyAlignment="1">
      <alignment/>
    </xf>
    <xf numFmtId="0" fontId="36" fillId="35" borderId="12" xfId="0" applyFont="1" applyFill="1" applyBorder="1" applyAlignment="1" applyProtection="1">
      <alignment horizontal="left"/>
      <protection locked="0"/>
    </xf>
    <xf numFmtId="0" fontId="40" fillId="35" borderId="13" xfId="0" applyFont="1" applyFill="1" applyBorder="1" applyAlignment="1" applyProtection="1">
      <alignment horizontal="left"/>
      <protection locked="0"/>
    </xf>
    <xf numFmtId="0" fontId="36" fillId="35" borderId="14" xfId="0" applyFont="1" applyFill="1" applyBorder="1" applyAlignment="1" applyProtection="1">
      <alignment horizontal="left"/>
      <protection locked="0"/>
    </xf>
    <xf numFmtId="0" fontId="36" fillId="35" borderId="15" xfId="0" applyFont="1" applyFill="1" applyBorder="1" applyAlignment="1" applyProtection="1">
      <alignment horizontal="left"/>
      <protection locked="0"/>
    </xf>
    <xf numFmtId="0" fontId="36" fillId="35" borderId="16" xfId="0" applyFont="1" applyFill="1" applyBorder="1" applyAlignment="1">
      <alignment horizontal="left"/>
    </xf>
    <xf numFmtId="0" fontId="36" fillId="35" borderId="17" xfId="0" applyFont="1" applyFill="1" applyBorder="1" applyAlignment="1">
      <alignment horizontal="left"/>
    </xf>
    <xf numFmtId="0" fontId="36" fillId="35" borderId="18" xfId="0" applyFont="1" applyFill="1" applyBorder="1" applyAlignment="1">
      <alignment horizontal="left"/>
    </xf>
    <xf numFmtId="0" fontId="36" fillId="35" borderId="19" xfId="0" applyFont="1" applyFill="1" applyBorder="1" applyAlignment="1">
      <alignment horizontal="left"/>
    </xf>
    <xf numFmtId="0" fontId="0" fillId="0" borderId="10" xfId="0" applyBorder="1" applyAlignment="1" applyProtection="1">
      <alignment/>
      <protection locked="0"/>
    </xf>
    <xf numFmtId="2" fontId="22" fillId="36" borderId="11" xfId="0" applyNumberFormat="1" applyFont="1" applyFill="1" applyBorder="1" applyAlignment="1" applyProtection="1">
      <alignment/>
      <protection locked="0"/>
    </xf>
    <xf numFmtId="0" fontId="0" fillId="38" borderId="11" xfId="0" applyNumberFormat="1" applyFill="1" applyBorder="1" applyAlignment="1" applyProtection="1">
      <alignment/>
      <protection locked="0"/>
    </xf>
    <xf numFmtId="0" fontId="45" fillId="34" borderId="20" xfId="0" applyFont="1" applyFill="1" applyBorder="1" applyAlignment="1">
      <alignment horizontal="center" vertical="center"/>
    </xf>
    <xf numFmtId="0" fontId="46" fillId="39" borderId="0" xfId="0" applyFont="1" applyFill="1" applyAlignment="1">
      <alignment/>
    </xf>
    <xf numFmtId="0" fontId="7" fillId="0" borderId="0" xfId="0" applyFont="1" applyAlignment="1">
      <alignment/>
    </xf>
    <xf numFmtId="0" fontId="32" fillId="0" borderId="0" xfId="0" applyFont="1" applyAlignment="1">
      <alignment/>
    </xf>
    <xf numFmtId="0" fontId="10" fillId="0" borderId="0" xfId="0" applyFont="1" applyAlignment="1">
      <alignment/>
    </xf>
    <xf numFmtId="0" fontId="32" fillId="35" borderId="21" xfId="0" applyFont="1" applyFill="1" applyBorder="1" applyAlignment="1">
      <alignment horizontal="left"/>
    </xf>
    <xf numFmtId="0" fontId="32" fillId="35" borderId="22" xfId="0" applyFont="1" applyFill="1" applyBorder="1" applyAlignment="1">
      <alignment horizontal="left"/>
    </xf>
    <xf numFmtId="0" fontId="32" fillId="35" borderId="14" xfId="0" applyFont="1" applyFill="1" applyBorder="1" applyAlignment="1">
      <alignment horizontal="left"/>
    </xf>
    <xf numFmtId="0" fontId="32" fillId="35" borderId="15" xfId="0" applyFont="1" applyFill="1" applyBorder="1" applyAlignment="1">
      <alignment horizontal="left"/>
    </xf>
    <xf numFmtId="0" fontId="3" fillId="40" borderId="20" xfId="0" applyFont="1" applyFill="1" applyBorder="1" applyAlignment="1" applyProtection="1">
      <alignment/>
      <protection/>
    </xf>
    <xf numFmtId="0" fontId="3" fillId="40" borderId="23" xfId="0" applyFont="1" applyFill="1" applyBorder="1" applyAlignment="1" applyProtection="1">
      <alignment/>
      <protection/>
    </xf>
    <xf numFmtId="0" fontId="3" fillId="40" borderId="24" xfId="0" applyFont="1" applyFill="1" applyBorder="1" applyAlignment="1" applyProtection="1">
      <alignment/>
      <protection/>
    </xf>
    <xf numFmtId="0" fontId="0" fillId="0" borderId="0" xfId="0" applyAlignment="1" applyProtection="1">
      <alignment/>
      <protection/>
    </xf>
    <xf numFmtId="49" fontId="48" fillId="40" borderId="25" xfId="0" applyNumberFormat="1" applyFont="1" applyFill="1" applyBorder="1" applyAlignment="1" applyProtection="1">
      <alignment/>
      <protection/>
    </xf>
    <xf numFmtId="49" fontId="48" fillId="40" borderId="26" xfId="0" applyNumberFormat="1" applyFont="1" applyFill="1" applyBorder="1" applyAlignment="1" applyProtection="1">
      <alignment/>
      <protection/>
    </xf>
    <xf numFmtId="49" fontId="48" fillId="40" borderId="27" xfId="0" applyNumberFormat="1" applyFont="1" applyFill="1" applyBorder="1" applyAlignment="1" applyProtection="1">
      <alignment/>
      <protection/>
    </xf>
    <xf numFmtId="49" fontId="48" fillId="40" borderId="28" xfId="0" applyNumberFormat="1" applyFont="1" applyFill="1" applyBorder="1" applyAlignment="1" applyProtection="1">
      <alignment/>
      <protection/>
    </xf>
    <xf numFmtId="49" fontId="48" fillId="40" borderId="0" xfId="0" applyNumberFormat="1" applyFont="1" applyFill="1" applyBorder="1" applyAlignment="1" applyProtection="1">
      <alignment/>
      <protection/>
    </xf>
    <xf numFmtId="49" fontId="48" fillId="40" borderId="29" xfId="0" applyNumberFormat="1" applyFont="1" applyFill="1" applyBorder="1" applyAlignment="1" applyProtection="1">
      <alignment/>
      <protection/>
    </xf>
    <xf numFmtId="49" fontId="48" fillId="40" borderId="30" xfId="0" applyNumberFormat="1" applyFont="1" applyFill="1" applyBorder="1" applyAlignment="1" applyProtection="1">
      <alignment/>
      <protection/>
    </xf>
    <xf numFmtId="49" fontId="48" fillId="40" borderId="31" xfId="0" applyNumberFormat="1" applyFont="1" applyFill="1" applyBorder="1" applyAlignment="1" applyProtection="1">
      <alignment/>
      <protection/>
    </xf>
    <xf numFmtId="0" fontId="48" fillId="40" borderId="31" xfId="0" applyFont="1" applyFill="1" applyBorder="1" applyAlignment="1" applyProtection="1">
      <alignment/>
      <protection/>
    </xf>
    <xf numFmtId="0" fontId="48" fillId="40" borderId="32" xfId="0" applyFont="1" applyFill="1" applyBorder="1" applyAlignment="1" applyProtection="1">
      <alignment/>
      <protection/>
    </xf>
    <xf numFmtId="0" fontId="48" fillId="40" borderId="30" xfId="0" applyFont="1" applyFill="1" applyBorder="1" applyAlignment="1" applyProtection="1">
      <alignment/>
      <protection/>
    </xf>
    <xf numFmtId="2" fontId="0" fillId="38" borderId="11" xfId="0" applyNumberFormat="1" applyFont="1" applyFill="1" applyBorder="1" applyAlignment="1" applyProtection="1">
      <alignment/>
      <protection/>
    </xf>
    <xf numFmtId="165" fontId="36" fillId="35" borderId="18" xfId="0" applyNumberFormat="1" applyFont="1" applyFill="1" applyBorder="1" applyAlignment="1">
      <alignment horizontal="left"/>
    </xf>
    <xf numFmtId="2" fontId="25" fillId="0" borderId="0" xfId="0" applyNumberFormat="1" applyFont="1" applyAlignment="1">
      <alignment horizontal="right"/>
    </xf>
    <xf numFmtId="0" fontId="0" fillId="0" borderId="0" xfId="0" applyFont="1" applyBorder="1" applyAlignment="1">
      <alignment/>
    </xf>
    <xf numFmtId="2" fontId="109" fillId="0" borderId="0" xfId="0" applyNumberFormat="1" applyFont="1" applyFill="1" applyAlignment="1">
      <alignment/>
    </xf>
    <xf numFmtId="0" fontId="109" fillId="0" borderId="0" xfId="0" applyFont="1" applyFill="1" applyAlignment="1">
      <alignment/>
    </xf>
    <xf numFmtId="2" fontId="110" fillId="0" borderId="0" xfId="0" applyNumberFormat="1" applyFont="1" applyFill="1" applyAlignment="1">
      <alignment/>
    </xf>
    <xf numFmtId="0" fontId="110" fillId="0" borderId="0" xfId="0" applyFont="1" applyFill="1" applyAlignment="1">
      <alignment/>
    </xf>
    <xf numFmtId="0" fontId="0" fillId="0" borderId="0" xfId="0" applyAlignment="1" applyProtection="1">
      <alignment horizontal="left" vertical="center" wrapText="1"/>
      <protection hidden="1"/>
    </xf>
    <xf numFmtId="0" fontId="111" fillId="0" borderId="0" xfId="0" applyFont="1" applyAlignment="1">
      <alignment/>
    </xf>
    <xf numFmtId="0" fontId="112" fillId="0" borderId="0" xfId="0" applyFont="1" applyAlignment="1">
      <alignment/>
    </xf>
    <xf numFmtId="0" fontId="39" fillId="0" borderId="0" xfId="57" applyFont="1" applyAlignment="1" applyProtection="1">
      <alignment horizontal="right"/>
      <protection hidden="1"/>
    </xf>
    <xf numFmtId="14" fontId="0" fillId="41" borderId="33" xfId="57" applyNumberFormat="1" applyFont="1" applyFill="1" applyBorder="1" applyAlignment="1" applyProtection="1">
      <alignment horizontal="center" vertical="center" wrapText="1"/>
      <protection locked="0"/>
    </xf>
    <xf numFmtId="14" fontId="0" fillId="41" borderId="11" xfId="0" applyNumberFormat="1" applyFont="1" applyFill="1" applyBorder="1" applyAlignment="1" applyProtection="1">
      <alignment horizontal="center" vertical="center" wrapText="1"/>
      <protection locked="0"/>
    </xf>
    <xf numFmtId="0" fontId="28" fillId="30" borderId="23" xfId="0" applyFont="1" applyFill="1" applyBorder="1" applyAlignment="1">
      <alignment/>
    </xf>
    <xf numFmtId="0" fontId="31" fillId="30" borderId="23" xfId="0" applyFont="1" applyFill="1" applyBorder="1" applyAlignment="1">
      <alignment/>
    </xf>
    <xf numFmtId="0" fontId="0" fillId="30" borderId="23" xfId="0" applyFill="1" applyBorder="1" applyAlignment="1">
      <alignment/>
    </xf>
    <xf numFmtId="0" fontId="0" fillId="30" borderId="24" xfId="0" applyFill="1" applyBorder="1" applyAlignment="1">
      <alignment/>
    </xf>
    <xf numFmtId="0" fontId="58" fillId="42" borderId="23" xfId="0" applyFont="1" applyFill="1" applyBorder="1" applyAlignment="1">
      <alignment vertical="center"/>
    </xf>
    <xf numFmtId="2" fontId="58" fillId="42" borderId="23" xfId="0" applyNumberFormat="1" applyFont="1" applyFill="1" applyBorder="1" applyAlignment="1">
      <alignment vertical="center"/>
    </xf>
    <xf numFmtId="0" fontId="58" fillId="30" borderId="23" xfId="0" applyFont="1" applyFill="1" applyBorder="1" applyAlignment="1">
      <alignment vertical="center"/>
    </xf>
    <xf numFmtId="0" fontId="0" fillId="0" borderId="0" xfId="0" applyAlignment="1">
      <alignment horizontal="center" vertical="center"/>
    </xf>
    <xf numFmtId="0" fontId="113" fillId="43" borderId="34" xfId="0" applyFont="1" applyFill="1" applyBorder="1" applyAlignment="1">
      <alignment horizontal="center" vertical="center"/>
    </xf>
    <xf numFmtId="2" fontId="0" fillId="44" borderId="11" xfId="0" applyNumberFormat="1" applyFill="1" applyBorder="1" applyAlignment="1" applyProtection="1">
      <alignment/>
      <protection locked="0"/>
    </xf>
    <xf numFmtId="0" fontId="0" fillId="0" borderId="0" xfId="0" applyAlignment="1" applyProtection="1">
      <alignment vertical="center" wrapText="1"/>
      <protection hidden="1"/>
    </xf>
    <xf numFmtId="0" fontId="1" fillId="0" borderId="0" xfId="0" applyFont="1" applyFill="1" applyBorder="1" applyAlignment="1" applyProtection="1">
      <alignment vertical="center" wrapText="1"/>
      <protection hidden="1"/>
    </xf>
    <xf numFmtId="0" fontId="53" fillId="0" borderId="0" xfId="0" applyFont="1" applyFill="1" applyBorder="1" applyAlignment="1" applyProtection="1">
      <alignment vertical="center" wrapText="1"/>
      <protection hidden="1"/>
    </xf>
    <xf numFmtId="0" fontId="52" fillId="0" borderId="0"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60" fillId="0" borderId="0" xfId="0" applyFont="1" applyAlignment="1">
      <alignment/>
    </xf>
    <xf numFmtId="0" fontId="60" fillId="0" borderId="10" xfId="0" applyFont="1" applyBorder="1" applyAlignment="1">
      <alignment vertical="top"/>
    </xf>
    <xf numFmtId="0" fontId="61" fillId="0" borderId="10" xfId="0" applyFont="1" applyBorder="1" applyAlignment="1">
      <alignment vertical="top"/>
    </xf>
    <xf numFmtId="0" fontId="0" fillId="0" borderId="10" xfId="0" applyBorder="1" applyAlignment="1">
      <alignment vertical="top"/>
    </xf>
    <xf numFmtId="0" fontId="0" fillId="0" borderId="0" xfId="0" applyAlignment="1">
      <alignment vertical="top"/>
    </xf>
    <xf numFmtId="0" fontId="61" fillId="0" borderId="0" xfId="0" applyFont="1" applyAlignment="1">
      <alignment/>
    </xf>
    <xf numFmtId="0" fontId="63" fillId="0" borderId="0" xfId="0" applyFont="1" applyAlignment="1">
      <alignment horizontal="right" vertical="center"/>
    </xf>
    <xf numFmtId="0" fontId="114" fillId="0" borderId="0" xfId="0" applyFont="1" applyAlignment="1">
      <alignment horizontal="left" vertical="center"/>
    </xf>
    <xf numFmtId="0" fontId="61" fillId="0" borderId="0" xfId="0" applyFont="1" applyAlignment="1">
      <alignment horizontal="right"/>
    </xf>
    <xf numFmtId="0" fontId="61" fillId="0" borderId="0" xfId="0" applyFont="1" applyAlignment="1">
      <alignment vertical="top"/>
    </xf>
    <xf numFmtId="0" fontId="0" fillId="0" borderId="0" xfId="0" applyAlignment="1">
      <alignment vertical="center"/>
    </xf>
    <xf numFmtId="0" fontId="7" fillId="0" borderId="10" xfId="0" applyFont="1" applyBorder="1" applyAlignment="1">
      <alignment/>
    </xf>
    <xf numFmtId="0" fontId="0" fillId="0" borderId="10" xfId="0" applyBorder="1" applyAlignment="1">
      <alignment horizontal="left"/>
    </xf>
    <xf numFmtId="0" fontId="7" fillId="0" borderId="0" xfId="0" applyFont="1" applyBorder="1" applyAlignment="1">
      <alignment/>
    </xf>
    <xf numFmtId="0" fontId="9" fillId="0" borderId="0" xfId="0" applyFont="1" applyBorder="1" applyAlignment="1">
      <alignment/>
    </xf>
    <xf numFmtId="0" fontId="61" fillId="36" borderId="10" xfId="0" applyFont="1" applyFill="1" applyBorder="1" applyAlignment="1" applyProtection="1">
      <alignment vertical="top"/>
      <protection locked="0"/>
    </xf>
    <xf numFmtId="0" fontId="25" fillId="36" borderId="10" xfId="0" applyFont="1" applyFill="1" applyBorder="1" applyAlignment="1" applyProtection="1">
      <alignment vertical="top"/>
      <protection locked="0"/>
    </xf>
    <xf numFmtId="0" fontId="22" fillId="0" borderId="10" xfId="0" applyFont="1" applyBorder="1" applyAlignment="1">
      <alignment vertical="top"/>
    </xf>
    <xf numFmtId="0" fontId="61" fillId="0" borderId="10" xfId="0" applyFont="1"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xf>
    <xf numFmtId="0" fontId="22" fillId="0" borderId="0" xfId="0" applyFont="1" applyAlignment="1">
      <alignment horizontal="right"/>
    </xf>
    <xf numFmtId="2" fontId="65" fillId="0" borderId="0" xfId="0" applyNumberFormat="1" applyFont="1" applyAlignment="1">
      <alignment horizontal="right"/>
    </xf>
    <xf numFmtId="0" fontId="65" fillId="0" borderId="0" xfId="0" applyFont="1" applyAlignment="1">
      <alignment horizontal="right"/>
    </xf>
    <xf numFmtId="0" fontId="65" fillId="0" borderId="0" xfId="0" applyFont="1" applyAlignment="1">
      <alignment/>
    </xf>
    <xf numFmtId="0" fontId="65" fillId="0" borderId="0" xfId="0" applyFont="1" applyAlignment="1">
      <alignment/>
    </xf>
    <xf numFmtId="2" fontId="65" fillId="0" borderId="0" xfId="0" applyNumberFormat="1" applyFont="1" applyAlignment="1">
      <alignment/>
    </xf>
    <xf numFmtId="0" fontId="115" fillId="0" borderId="0" xfId="0" applyFont="1" applyAlignment="1">
      <alignment/>
    </xf>
    <xf numFmtId="0" fontId="21" fillId="0" borderId="0" xfId="0" applyFont="1" applyAlignment="1">
      <alignment horizontal="right"/>
    </xf>
    <xf numFmtId="0" fontId="67" fillId="0" borderId="0" xfId="0" applyFont="1" applyAlignment="1">
      <alignment horizontal="right"/>
    </xf>
    <xf numFmtId="0" fontId="0" fillId="0" borderId="0" xfId="0" applyFill="1" applyBorder="1" applyAlignment="1">
      <alignment/>
    </xf>
    <xf numFmtId="0" fontId="45" fillId="0" borderId="0" xfId="0" applyFont="1" applyFill="1" applyBorder="1" applyAlignment="1">
      <alignment horizontal="center" vertical="center"/>
    </xf>
    <xf numFmtId="0" fontId="9" fillId="0" borderId="0" xfId="0" applyFont="1" applyFill="1" applyBorder="1" applyAlignment="1">
      <alignment/>
    </xf>
    <xf numFmtId="0" fontId="0" fillId="44" borderId="35" xfId="0" applyFill="1" applyBorder="1" applyAlignment="1" applyProtection="1">
      <alignment/>
      <protection locked="0"/>
    </xf>
    <xf numFmtId="0" fontId="0" fillId="0" borderId="36" xfId="0" applyFont="1" applyBorder="1" applyAlignment="1">
      <alignment/>
    </xf>
    <xf numFmtId="0" fontId="0" fillId="0" borderId="10" xfId="0" applyFont="1" applyBorder="1" applyAlignment="1">
      <alignment/>
    </xf>
    <xf numFmtId="49" fontId="48" fillId="40" borderId="37" xfId="0" applyNumberFormat="1" applyFont="1" applyFill="1" applyBorder="1" applyAlignment="1" applyProtection="1">
      <alignment/>
      <protection/>
    </xf>
    <xf numFmtId="49" fontId="48" fillId="40" borderId="38" xfId="0" applyNumberFormat="1" applyFont="1" applyFill="1" applyBorder="1" applyAlignment="1" applyProtection="1">
      <alignment wrapText="1"/>
      <protection/>
    </xf>
    <xf numFmtId="0" fontId="0" fillId="0" borderId="0" xfId="0" applyBorder="1" applyAlignment="1">
      <alignment wrapText="1"/>
    </xf>
    <xf numFmtId="0" fontId="0" fillId="0" borderId="29" xfId="0"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48" fillId="41" borderId="33" xfId="57" applyFont="1" applyFill="1" applyBorder="1" applyAlignment="1" applyProtection="1">
      <alignment horizontal="left" vertical="center" wrapText="1"/>
      <protection locked="0"/>
    </xf>
    <xf numFmtId="0" fontId="57" fillId="41" borderId="42" xfId="0" applyFont="1" applyFill="1"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55" fillId="33" borderId="44" xfId="0" applyFont="1" applyFill="1" applyBorder="1" applyAlignment="1" applyProtection="1">
      <alignment horizontal="left" vertical="top" wrapText="1"/>
      <protection hidden="1"/>
    </xf>
    <xf numFmtId="0" fontId="55" fillId="0" borderId="45" xfId="0" applyFont="1" applyBorder="1" applyAlignment="1" applyProtection="1">
      <alignment horizontal="left" vertical="top" wrapText="1"/>
      <protection hidden="1"/>
    </xf>
    <xf numFmtId="0" fontId="55" fillId="0" borderId="46" xfId="0" applyFont="1" applyBorder="1" applyAlignment="1" applyProtection="1">
      <alignment horizontal="left" vertical="top" wrapText="1"/>
      <protection hidden="1"/>
    </xf>
    <xf numFmtId="0" fontId="55" fillId="0" borderId="47" xfId="0" applyFont="1" applyBorder="1" applyAlignment="1" applyProtection="1">
      <alignment horizontal="left" vertical="top" wrapText="1"/>
      <protection hidden="1"/>
    </xf>
    <xf numFmtId="0" fontId="55" fillId="0" borderId="0" xfId="0" applyFont="1" applyBorder="1" applyAlignment="1" applyProtection="1">
      <alignment horizontal="left" vertical="top" wrapText="1"/>
      <protection hidden="1"/>
    </xf>
    <xf numFmtId="0" fontId="55" fillId="0" borderId="17" xfId="0" applyFont="1" applyBorder="1" applyAlignment="1" applyProtection="1">
      <alignment horizontal="left" vertical="top" wrapText="1"/>
      <protection hidden="1"/>
    </xf>
    <xf numFmtId="0" fontId="55" fillId="0" borderId="48" xfId="0" applyFont="1" applyBorder="1" applyAlignment="1" applyProtection="1">
      <alignment horizontal="left" vertical="top" wrapText="1"/>
      <protection hidden="1"/>
    </xf>
    <xf numFmtId="0" fontId="55" fillId="0" borderId="49" xfId="0" applyFont="1" applyBorder="1" applyAlignment="1" applyProtection="1">
      <alignment horizontal="left" vertical="top" wrapText="1"/>
      <protection hidden="1"/>
    </xf>
    <xf numFmtId="0" fontId="55" fillId="0" borderId="50" xfId="0" applyFont="1" applyBorder="1" applyAlignment="1" applyProtection="1">
      <alignment horizontal="left" vertical="top" wrapText="1"/>
      <protection hidden="1"/>
    </xf>
    <xf numFmtId="0" fontId="39" fillId="0" borderId="47" xfId="57" applyFont="1" applyBorder="1" applyAlignment="1" applyProtection="1">
      <alignment horizontal="right" wrapText="1"/>
      <protection hidden="1"/>
    </xf>
    <xf numFmtId="0" fontId="0" fillId="0" borderId="17" xfId="0" applyBorder="1" applyAlignment="1" applyProtection="1">
      <alignment horizontal="right" wrapText="1"/>
      <protection hidden="1"/>
    </xf>
    <xf numFmtId="0" fontId="0" fillId="41" borderId="33" xfId="57" applyFont="1" applyFill="1" applyBorder="1" applyAlignment="1" applyProtection="1">
      <alignment horizontal="left" vertical="top" wrapText="1"/>
      <protection locked="0"/>
    </xf>
    <xf numFmtId="0" fontId="0" fillId="41" borderId="42" xfId="0" applyFont="1" applyFill="1" applyBorder="1" applyAlignment="1" applyProtection="1">
      <alignment horizontal="left" vertical="top" wrapText="1"/>
      <protection locked="0"/>
    </xf>
    <xf numFmtId="0" fontId="0" fillId="41" borderId="43" xfId="0" applyFont="1" applyFill="1" applyBorder="1" applyAlignment="1" applyProtection="1">
      <alignment horizontal="left" vertical="top" wrapText="1"/>
      <protection locked="0"/>
    </xf>
    <xf numFmtId="0" fontId="3" fillId="38" borderId="47"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17" xfId="0" applyBorder="1" applyAlignment="1" applyProtection="1">
      <alignment horizontal="left" wrapText="1"/>
      <protection hidden="1"/>
    </xf>
    <xf numFmtId="0" fontId="48" fillId="41" borderId="44" xfId="57" applyFont="1" applyFill="1" applyBorder="1" applyAlignment="1" applyProtection="1">
      <alignment horizontal="left" vertical="top" wrapText="1"/>
      <protection locked="0"/>
    </xf>
    <xf numFmtId="0" fontId="48" fillId="41" borderId="45" xfId="0" applyFont="1" applyFill="1" applyBorder="1" applyAlignment="1" applyProtection="1">
      <alignment horizontal="left" vertical="top" wrapText="1"/>
      <protection locked="0"/>
    </xf>
    <xf numFmtId="0" fontId="48" fillId="41" borderId="46" xfId="0" applyFont="1" applyFill="1" applyBorder="1" applyAlignment="1" applyProtection="1">
      <alignment horizontal="left" vertical="top" wrapText="1"/>
      <protection locked="0"/>
    </xf>
    <xf numFmtId="0" fontId="48" fillId="41" borderId="47" xfId="0" applyFont="1" applyFill="1" applyBorder="1" applyAlignment="1" applyProtection="1">
      <alignment horizontal="left" vertical="top" wrapText="1"/>
      <protection locked="0"/>
    </xf>
    <xf numFmtId="0" fontId="48" fillId="41" borderId="0" xfId="0" applyFont="1" applyFill="1" applyAlignment="1" applyProtection="1">
      <alignment horizontal="left" vertical="top" wrapText="1"/>
      <protection locked="0"/>
    </xf>
    <xf numFmtId="0" fontId="48" fillId="41" borderId="17" xfId="0" applyFont="1" applyFill="1" applyBorder="1" applyAlignment="1" applyProtection="1">
      <alignment horizontal="left" vertical="top" wrapText="1"/>
      <protection locked="0"/>
    </xf>
    <xf numFmtId="0" fontId="48" fillId="41" borderId="48" xfId="0" applyFont="1" applyFill="1" applyBorder="1" applyAlignment="1" applyProtection="1">
      <alignment horizontal="left" vertical="top" wrapText="1"/>
      <protection locked="0"/>
    </xf>
    <xf numFmtId="0" fontId="48" fillId="41" borderId="49" xfId="0" applyFont="1" applyFill="1" applyBorder="1" applyAlignment="1" applyProtection="1">
      <alignment horizontal="left" vertical="top" wrapText="1"/>
      <protection locked="0"/>
    </xf>
    <xf numFmtId="0" fontId="48" fillId="41" borderId="50" xfId="0" applyFont="1" applyFill="1" applyBorder="1" applyAlignment="1" applyProtection="1">
      <alignment horizontal="left" vertical="top" wrapText="1"/>
      <protection locked="0"/>
    </xf>
    <xf numFmtId="0" fontId="54" fillId="45" borderId="33" xfId="0" applyFont="1" applyFill="1" applyBorder="1" applyAlignment="1" applyProtection="1">
      <alignment horizontal="left" vertical="center" wrapText="1"/>
      <protection hidden="1"/>
    </xf>
    <xf numFmtId="0" fontId="0" fillId="0" borderId="42" xfId="0" applyBorder="1" applyAlignment="1" applyProtection="1">
      <alignment horizontal="left" vertical="center" wrapText="1"/>
      <protection hidden="1"/>
    </xf>
    <xf numFmtId="0" fontId="0" fillId="0" borderId="43" xfId="0" applyBorder="1" applyAlignment="1" applyProtection="1">
      <alignment horizontal="left" vertical="center" wrapText="1"/>
      <protection hidden="1"/>
    </xf>
    <xf numFmtId="0" fontId="0" fillId="0" borderId="0" xfId="57" applyFont="1" applyAlignment="1" applyProtection="1">
      <alignment horizontal="left" vertical="center" wrapText="1"/>
      <protection hidden="1"/>
    </xf>
    <xf numFmtId="0" fontId="0" fillId="41" borderId="33" xfId="57" applyFont="1" applyFill="1" applyBorder="1" applyAlignment="1" applyProtection="1">
      <alignment horizontal="left" vertical="center" wrapText="1"/>
      <protection locked="0"/>
    </xf>
    <xf numFmtId="0" fontId="0" fillId="41" borderId="42" xfId="0" applyFont="1" applyFill="1" applyBorder="1" applyAlignment="1" applyProtection="1">
      <alignment horizontal="left" vertical="center" wrapText="1"/>
      <protection locked="0"/>
    </xf>
    <xf numFmtId="0" fontId="2" fillId="33" borderId="48" xfId="0" applyFont="1" applyFill="1" applyBorder="1" applyAlignment="1" applyProtection="1">
      <alignment horizontal="left" wrapText="1"/>
      <protection hidden="1"/>
    </xf>
    <xf numFmtId="0" fontId="0" fillId="0" borderId="49" xfId="0" applyBorder="1" applyAlignment="1" applyProtection="1">
      <alignment horizontal="left" wrapText="1"/>
      <protection hidden="1"/>
    </xf>
    <xf numFmtId="0" fontId="0" fillId="0" borderId="50" xfId="0" applyBorder="1" applyAlignment="1" applyProtection="1">
      <alignment horizontal="left" wrapText="1"/>
      <protection hidden="1"/>
    </xf>
    <xf numFmtId="0" fontId="39" fillId="0" borderId="0" xfId="57" applyFont="1" applyAlignment="1" applyProtection="1">
      <alignment horizontal="left" vertical="top" wrapText="1"/>
      <protection hidden="1"/>
    </xf>
    <xf numFmtId="0" fontId="39" fillId="0" borderId="0" xfId="0" applyFont="1" applyAlignment="1" applyProtection="1">
      <alignment horizontal="left" vertical="top" wrapText="1"/>
      <protection hidden="1"/>
    </xf>
    <xf numFmtId="0" fontId="0" fillId="0" borderId="45" xfId="0" applyBorder="1" applyAlignment="1" applyProtection="1">
      <alignment horizontal="left" vertical="center" wrapText="1"/>
      <protection hidden="1"/>
    </xf>
    <xf numFmtId="0" fontId="51"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1" fillId="0" borderId="0" xfId="0" applyFont="1" applyAlignment="1" applyProtection="1">
      <alignment horizontal="right" vertical="center" wrapText="1"/>
      <protection hidden="1"/>
    </xf>
    <xf numFmtId="0" fontId="1" fillId="0" borderId="0" xfId="0" applyFont="1" applyAlignment="1" applyProtection="1">
      <alignment horizontal="center" vertical="center" wrapText="1"/>
      <protection hidden="1"/>
    </xf>
    <xf numFmtId="0" fontId="52" fillId="41" borderId="44" xfId="0" applyFont="1" applyFill="1" applyBorder="1" applyAlignment="1" applyProtection="1">
      <alignment horizontal="center" vertical="center" wrapText="1"/>
      <protection locked="0"/>
    </xf>
    <xf numFmtId="0" fontId="52" fillId="41" borderId="45" xfId="0" applyFont="1" applyFill="1" applyBorder="1" applyAlignment="1" applyProtection="1">
      <alignment horizontal="center" vertical="center" wrapText="1"/>
      <protection locked="0"/>
    </xf>
    <xf numFmtId="0" fontId="52" fillId="41" borderId="46" xfId="0" applyFont="1" applyFill="1" applyBorder="1" applyAlignment="1" applyProtection="1">
      <alignment horizontal="center" vertical="center" wrapText="1"/>
      <protection locked="0"/>
    </xf>
    <xf numFmtId="0" fontId="52" fillId="41" borderId="48" xfId="0" applyFont="1" applyFill="1" applyBorder="1" applyAlignment="1" applyProtection="1">
      <alignment horizontal="center" vertical="center" wrapText="1"/>
      <protection locked="0"/>
    </xf>
    <xf numFmtId="0" fontId="52" fillId="41" borderId="49" xfId="0" applyFont="1" applyFill="1" applyBorder="1" applyAlignment="1" applyProtection="1">
      <alignment horizontal="center" vertical="center" wrapText="1"/>
      <protection locked="0"/>
    </xf>
    <xf numFmtId="0" fontId="52" fillId="41" borderId="50" xfId="0" applyFont="1" applyFill="1" applyBorder="1" applyAlignment="1" applyProtection="1">
      <alignment horizontal="center" vertical="center" wrapText="1"/>
      <protection locked="0"/>
    </xf>
    <xf numFmtId="0" fontId="53" fillId="0" borderId="0" xfId="0" applyFont="1" applyFill="1" applyBorder="1" applyAlignment="1" applyProtection="1">
      <alignment horizontal="left" vertical="center" wrapText="1"/>
      <protection hidden="1"/>
    </xf>
    <xf numFmtId="0" fontId="2" fillId="33" borderId="44" xfId="0" applyFont="1" applyFill="1" applyBorder="1" applyAlignment="1" applyProtection="1">
      <alignment horizontal="left" wrapText="1"/>
      <protection hidden="1"/>
    </xf>
    <xf numFmtId="0" fontId="0" fillId="0" borderId="45" xfId="0" applyBorder="1" applyAlignment="1" applyProtection="1">
      <alignment horizontal="left" wrapText="1"/>
      <protection hidden="1"/>
    </xf>
    <xf numFmtId="0" fontId="0" fillId="0" borderId="46" xfId="0" applyBorder="1" applyAlignment="1" applyProtection="1">
      <alignment horizontal="left" wrapText="1"/>
      <protection hidden="1"/>
    </xf>
    <xf numFmtId="0" fontId="3" fillId="41" borderId="47" xfId="0" applyFont="1" applyFill="1" applyBorder="1" applyAlignment="1" applyProtection="1">
      <alignment horizontal="left" wrapText="1"/>
      <protection hidden="1"/>
    </xf>
    <xf numFmtId="0" fontId="48" fillId="41" borderId="0" xfId="0" applyFont="1" applyFill="1" applyBorder="1" applyAlignment="1" applyProtection="1">
      <alignment horizontal="left" wrapText="1"/>
      <protection hidden="1"/>
    </xf>
    <xf numFmtId="0" fontId="48" fillId="41" borderId="17" xfId="0" applyFont="1" applyFill="1" applyBorder="1" applyAlignment="1" applyProtection="1">
      <alignment horizontal="left" wrapText="1"/>
      <protection hidden="1"/>
    </xf>
    <xf numFmtId="0" fontId="51" fillId="0" borderId="0" xfId="0" applyFont="1" applyAlignment="1" applyProtection="1">
      <alignment horizontal="right" vertical="center"/>
      <protection hidden="1"/>
    </xf>
    <xf numFmtId="0" fontId="2" fillId="33" borderId="47" xfId="0" applyFont="1" applyFill="1" applyBorder="1" applyAlignment="1" applyProtection="1">
      <alignment horizontal="left" wrapText="1"/>
      <protection hidden="1"/>
    </xf>
    <xf numFmtId="0" fontId="36" fillId="35" borderId="51" xfId="0" applyFont="1" applyFill="1" applyBorder="1" applyAlignment="1" applyProtection="1">
      <alignment horizontal="left" vertical="center"/>
      <protection locked="0"/>
    </xf>
    <xf numFmtId="0" fontId="36" fillId="35" borderId="52" xfId="0" applyFont="1" applyFill="1" applyBorder="1" applyAlignment="1" applyProtection="1">
      <alignment horizontal="left" vertical="center"/>
      <protection locked="0"/>
    </xf>
    <xf numFmtId="0" fontId="36" fillId="35" borderId="21" xfId="0" applyFont="1" applyFill="1" applyBorder="1" applyAlignment="1" applyProtection="1">
      <alignment horizontal="left" vertical="center"/>
      <protection locked="0"/>
    </xf>
    <xf numFmtId="0" fontId="36" fillId="35" borderId="22" xfId="0" applyFont="1" applyFill="1" applyBorder="1" applyAlignment="1" applyProtection="1">
      <alignment horizontal="left" vertical="center"/>
      <protection locked="0"/>
    </xf>
    <xf numFmtId="0" fontId="52" fillId="0" borderId="0" xfId="0" applyFont="1" applyFill="1" applyBorder="1" applyAlignment="1" applyProtection="1">
      <alignment horizontal="center" vertical="center" wrapText="1"/>
      <protection hidden="1"/>
    </xf>
    <xf numFmtId="0" fontId="3" fillId="40" borderId="20" xfId="0" applyFont="1" applyFill="1" applyBorder="1" applyAlignment="1" applyProtection="1">
      <alignment horizontal="center"/>
      <protection/>
    </xf>
    <xf numFmtId="49" fontId="48" fillId="40" borderId="25" xfId="0" applyNumberFormat="1" applyFont="1" applyFill="1" applyBorder="1" applyAlignment="1" applyProtection="1">
      <alignment horizontal="center"/>
      <protection/>
    </xf>
    <xf numFmtId="49" fontId="48" fillId="40" borderId="28" xfId="0" applyNumberFormat="1"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1</xdr:col>
      <xdr:colOff>590550</xdr:colOff>
      <xdr:row>4</xdr:row>
      <xdr:rowOff>219075</xdr:rowOff>
    </xdr:to>
    <xdr:pic>
      <xdr:nvPicPr>
        <xdr:cNvPr id="1" name="Picture 11" descr="color-seal-3-inch"/>
        <xdr:cNvPicPr preferRelativeResize="1">
          <a:picLocks noChangeAspect="1"/>
        </xdr:cNvPicPr>
      </xdr:nvPicPr>
      <xdr:blipFill>
        <a:blip r:embed="rId1"/>
        <a:stretch>
          <a:fillRect/>
        </a:stretch>
      </xdr:blipFill>
      <xdr:spPr>
        <a:xfrm>
          <a:off x="247650" y="0"/>
          <a:ext cx="1257300" cy="1209675"/>
        </a:xfrm>
        <a:prstGeom prst="rect">
          <a:avLst/>
        </a:prstGeom>
        <a:noFill/>
        <a:ln w="9525" cmpd="sng">
          <a:noFill/>
        </a:ln>
      </xdr:spPr>
    </xdr:pic>
    <xdr:clientData/>
  </xdr:twoCellAnchor>
  <xdr:twoCellAnchor>
    <xdr:from>
      <xdr:col>7</xdr:col>
      <xdr:colOff>28575</xdr:colOff>
      <xdr:row>40</xdr:row>
      <xdr:rowOff>0</xdr:rowOff>
    </xdr:from>
    <xdr:to>
      <xdr:col>8</xdr:col>
      <xdr:colOff>9525</xdr:colOff>
      <xdr:row>41</xdr:row>
      <xdr:rowOff>9525</xdr:rowOff>
    </xdr:to>
    <xdr:pic>
      <xdr:nvPicPr>
        <xdr:cNvPr id="2" name="ComboBox1"/>
        <xdr:cNvPicPr preferRelativeResize="1">
          <a:picLocks noChangeAspect="0"/>
        </xdr:cNvPicPr>
      </xdr:nvPicPr>
      <xdr:blipFill>
        <a:blip r:embed="rId2"/>
        <a:stretch>
          <a:fillRect/>
        </a:stretch>
      </xdr:blipFill>
      <xdr:spPr>
        <a:xfrm>
          <a:off x="6629400" y="9267825"/>
          <a:ext cx="1600200"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K90"/>
  <sheetViews>
    <sheetView zoomScalePageLayoutView="0" workbookViewId="0" topLeftCell="A1">
      <selection activeCell="A1" sqref="A1"/>
    </sheetView>
  </sheetViews>
  <sheetFormatPr defaultColWidth="9.140625" defaultRowHeight="12.75"/>
  <cols>
    <col min="6" max="6" width="9.8515625" style="0" customWidth="1"/>
    <col min="7" max="7" width="12.421875" style="0" customWidth="1"/>
    <col min="9" max="9" width="8.140625" style="0" customWidth="1"/>
  </cols>
  <sheetData>
    <row r="1" ht="18">
      <c r="A1" s="1" t="s">
        <v>0</v>
      </c>
    </row>
    <row r="2" ht="18">
      <c r="C2" s="1" t="s">
        <v>81</v>
      </c>
    </row>
    <row r="3" spans="1:9" ht="12.75">
      <c r="A3" s="2" t="s">
        <v>1</v>
      </c>
      <c r="B3" s="3"/>
      <c r="C3" s="3"/>
      <c r="D3" s="3"/>
      <c r="E3" s="3"/>
      <c r="F3" s="3"/>
      <c r="G3" s="3"/>
      <c r="H3" s="3"/>
      <c r="I3" s="3"/>
    </row>
    <row r="4" spans="1:9" ht="12.75">
      <c r="A4" s="4" t="s">
        <v>2</v>
      </c>
      <c r="B4" s="5"/>
      <c r="C4" s="5"/>
      <c r="D4" s="5"/>
      <c r="E4" s="5"/>
      <c r="F4" s="5"/>
      <c r="G4" s="5"/>
      <c r="H4" s="5"/>
      <c r="I4" s="5"/>
    </row>
    <row r="5" spans="1:9" ht="12.75">
      <c r="A5" s="2" t="s">
        <v>3</v>
      </c>
      <c r="B5" s="3"/>
      <c r="C5" s="3"/>
      <c r="D5" s="3"/>
      <c r="E5" s="3"/>
      <c r="F5" s="3"/>
      <c r="G5" s="3"/>
      <c r="H5" s="3"/>
      <c r="I5" s="3"/>
    </row>
    <row r="6" spans="1:9" ht="12.75">
      <c r="A6" s="2" t="s">
        <v>4</v>
      </c>
      <c r="B6" s="3"/>
      <c r="C6" s="3"/>
      <c r="D6" s="3"/>
      <c r="E6" s="3"/>
      <c r="F6" s="3"/>
      <c r="G6" s="3"/>
      <c r="H6" s="3"/>
      <c r="I6" s="3"/>
    </row>
    <row r="8" ht="18">
      <c r="A8" s="6" t="s">
        <v>5</v>
      </c>
    </row>
    <row r="9" ht="13.5" thickBot="1"/>
    <row r="10" spans="1:9" ht="13.5" thickTop="1">
      <c r="A10" s="7" t="s">
        <v>6</v>
      </c>
      <c r="B10" s="8"/>
      <c r="C10" s="8"/>
      <c r="D10" s="8"/>
      <c r="E10" s="8"/>
      <c r="F10" s="8"/>
      <c r="G10" s="8"/>
      <c r="H10" s="8"/>
      <c r="I10" s="8"/>
    </row>
    <row r="11" spans="2:9" ht="15.75">
      <c r="B11" s="9" t="s">
        <v>7</v>
      </c>
      <c r="F11" s="10">
        <v>15</v>
      </c>
      <c r="G11" s="11" t="s">
        <v>8</v>
      </c>
      <c r="H11" s="12">
        <f>F11*0.3048</f>
        <v>4.572</v>
      </c>
      <c r="I11" s="12" t="s">
        <v>9</v>
      </c>
    </row>
    <row r="12" spans="2:9" ht="15.75">
      <c r="B12" s="9" t="s">
        <v>10</v>
      </c>
      <c r="F12" s="10">
        <v>15</v>
      </c>
      <c r="G12" s="11" t="s">
        <v>8</v>
      </c>
      <c r="H12" s="12">
        <f>F12*0.3048</f>
        <v>4.572</v>
      </c>
      <c r="I12" s="12" t="s">
        <v>9</v>
      </c>
    </row>
    <row r="13" spans="2:9" ht="15.75">
      <c r="B13" s="9" t="s">
        <v>11</v>
      </c>
      <c r="F13" s="10">
        <v>10</v>
      </c>
      <c r="G13" s="11" t="s">
        <v>8</v>
      </c>
      <c r="H13" s="12">
        <f>F13*0.3048</f>
        <v>3.048</v>
      </c>
      <c r="I13" s="12" t="s">
        <v>9</v>
      </c>
    </row>
    <row r="14" spans="2:7" ht="12.75">
      <c r="B14" s="9"/>
      <c r="G14" s="11"/>
    </row>
    <row r="15" spans="2:9" ht="15.75">
      <c r="B15" s="9" t="s">
        <v>12</v>
      </c>
      <c r="F15" s="10">
        <v>4</v>
      </c>
      <c r="G15" s="11" t="s">
        <v>8</v>
      </c>
      <c r="H15" s="12">
        <f>F15*0.3048</f>
        <v>1.2192</v>
      </c>
      <c r="I15" s="12" t="s">
        <v>9</v>
      </c>
    </row>
    <row r="16" spans="2:9" ht="15.75">
      <c r="B16" s="9" t="s">
        <v>13</v>
      </c>
      <c r="F16" s="10">
        <v>6</v>
      </c>
      <c r="G16" s="11" t="s">
        <v>8</v>
      </c>
      <c r="H16" s="12">
        <f>F16*0.3048</f>
        <v>1.8288000000000002</v>
      </c>
      <c r="I16" s="12" t="s">
        <v>9</v>
      </c>
    </row>
    <row r="17" spans="2:9" ht="12.75">
      <c r="B17" s="9"/>
      <c r="F17" s="11"/>
      <c r="G17" s="11"/>
      <c r="H17" s="12"/>
      <c r="I17" s="12"/>
    </row>
    <row r="18" spans="2:9" ht="13.5" thickBot="1">
      <c r="B18" s="9" t="s">
        <v>14</v>
      </c>
      <c r="F18" s="10">
        <v>1</v>
      </c>
      <c r="G18" s="11" t="s">
        <v>8</v>
      </c>
      <c r="H18" s="12">
        <f>F18*0.3048</f>
        <v>0.3048</v>
      </c>
      <c r="I18" s="12" t="s">
        <v>9</v>
      </c>
    </row>
    <row r="19" spans="1:9" ht="13.5" thickTop="1">
      <c r="A19" s="7" t="s">
        <v>15</v>
      </c>
      <c r="B19" s="8"/>
      <c r="C19" s="8"/>
      <c r="D19" s="8"/>
      <c r="E19" s="8"/>
      <c r="F19" s="8"/>
      <c r="G19" s="8"/>
      <c r="H19" s="8"/>
      <c r="I19" s="8"/>
    </row>
    <row r="20" spans="2:9" ht="15.75">
      <c r="B20" s="9" t="s">
        <v>16</v>
      </c>
      <c r="F20" s="10">
        <v>77</v>
      </c>
      <c r="G20" s="11" t="s">
        <v>17</v>
      </c>
      <c r="H20" s="13">
        <f>(F20-32)/1.8</f>
        <v>25</v>
      </c>
      <c r="I20" s="13" t="s">
        <v>18</v>
      </c>
    </row>
    <row r="21" spans="2:9" ht="12.75">
      <c r="B21" s="9"/>
      <c r="F21" s="11"/>
      <c r="G21" s="11"/>
      <c r="H21" s="13">
        <f>H20+273</f>
        <v>298</v>
      </c>
      <c r="I21" s="13" t="s">
        <v>19</v>
      </c>
    </row>
    <row r="22" spans="2:7" ht="15.75">
      <c r="B22" s="9" t="s">
        <v>20</v>
      </c>
      <c r="F22" s="38">
        <v>1</v>
      </c>
      <c r="G22" s="11" t="s">
        <v>93</v>
      </c>
    </row>
    <row r="23" spans="2:7" ht="16.5" thickBot="1">
      <c r="B23" s="9" t="s">
        <v>21</v>
      </c>
      <c r="F23" s="38">
        <v>1.18</v>
      </c>
      <c r="G23" s="14" t="s">
        <v>94</v>
      </c>
    </row>
    <row r="24" spans="1:7" ht="13.5" thickTop="1">
      <c r="A24" s="7" t="s">
        <v>22</v>
      </c>
      <c r="B24" s="8"/>
      <c r="C24" s="8"/>
      <c r="D24" s="8"/>
      <c r="E24" s="8"/>
      <c r="F24" s="8"/>
      <c r="G24" s="8"/>
    </row>
    <row r="25" spans="2:7" ht="12.75">
      <c r="B25" s="9" t="s">
        <v>23</v>
      </c>
      <c r="F25" s="38">
        <v>2</v>
      </c>
      <c r="G25" s="11" t="s">
        <v>24</v>
      </c>
    </row>
    <row r="26" spans="2:7" ht="12.75">
      <c r="B26" s="9" t="s">
        <v>82</v>
      </c>
      <c r="F26" s="38">
        <v>0.0014</v>
      </c>
      <c r="G26" s="11" t="s">
        <v>95</v>
      </c>
    </row>
    <row r="27" spans="2:7" ht="15.75">
      <c r="B27" s="9" t="s">
        <v>83</v>
      </c>
      <c r="F27" s="38">
        <v>0.88</v>
      </c>
      <c r="G27" s="11" t="s">
        <v>93</v>
      </c>
    </row>
    <row r="28" spans="2:7" ht="13.5">
      <c r="B28" s="9" t="s">
        <v>84</v>
      </c>
      <c r="F28" s="38">
        <v>2000</v>
      </c>
      <c r="G28" s="14" t="s">
        <v>94</v>
      </c>
    </row>
    <row r="29" spans="2:7" ht="12.75">
      <c r="B29" s="9"/>
      <c r="G29" s="11"/>
    </row>
    <row r="30" spans="2:7" ht="12.75">
      <c r="B30" s="13" t="s">
        <v>25</v>
      </c>
      <c r="C30" s="15"/>
      <c r="D30" s="15"/>
      <c r="E30" s="15"/>
      <c r="F30" s="15"/>
      <c r="G30" s="15"/>
    </row>
    <row r="31" spans="2:7" ht="12.75">
      <c r="B31" s="13" t="s">
        <v>26</v>
      </c>
      <c r="C31" s="15"/>
      <c r="D31" s="13" t="s">
        <v>27</v>
      </c>
      <c r="E31" s="16" t="s">
        <v>28</v>
      </c>
      <c r="F31" s="13" t="s">
        <v>86</v>
      </c>
      <c r="G31" s="13" t="s">
        <v>29</v>
      </c>
    </row>
    <row r="32" spans="2:7" ht="12.75">
      <c r="B32" s="13"/>
      <c r="C32" s="15"/>
      <c r="D32" s="13" t="s">
        <v>30</v>
      </c>
      <c r="E32" s="13" t="s">
        <v>31</v>
      </c>
      <c r="F32" s="13" t="s">
        <v>87</v>
      </c>
      <c r="G32" s="13" t="s">
        <v>88</v>
      </c>
    </row>
    <row r="33" spans="2:7" ht="12.75">
      <c r="B33" s="13" t="s">
        <v>32</v>
      </c>
      <c r="C33" s="15"/>
      <c r="D33" s="13" t="s">
        <v>33</v>
      </c>
      <c r="E33" s="13">
        <v>2000</v>
      </c>
      <c r="F33" s="13">
        <v>0.88</v>
      </c>
      <c r="G33" s="17" t="s">
        <v>99</v>
      </c>
    </row>
    <row r="34" spans="2:7" ht="12.75">
      <c r="B34" s="13" t="s">
        <v>34</v>
      </c>
      <c r="C34" s="15"/>
      <c r="D34" s="13" t="s">
        <v>35</v>
      </c>
      <c r="E34" s="13">
        <v>1440</v>
      </c>
      <c r="F34" s="13">
        <v>0.84</v>
      </c>
      <c r="G34" s="17" t="s">
        <v>36</v>
      </c>
    </row>
    <row r="35" spans="2:7" ht="12.75">
      <c r="B35" s="13" t="s">
        <v>37</v>
      </c>
      <c r="C35" s="15"/>
      <c r="D35" s="13" t="s">
        <v>38</v>
      </c>
      <c r="E35" s="13">
        <v>1600</v>
      </c>
      <c r="F35" s="13">
        <v>0.46</v>
      </c>
      <c r="G35" s="17" t="s">
        <v>39</v>
      </c>
    </row>
    <row r="36" spans="2:7" ht="12.75">
      <c r="B36" s="13" t="s">
        <v>40</v>
      </c>
      <c r="C36" s="15"/>
      <c r="D36" s="13" t="s">
        <v>41</v>
      </c>
      <c r="E36" s="13">
        <v>420</v>
      </c>
      <c r="F36" s="13">
        <v>2.72</v>
      </c>
      <c r="G36" s="17" t="s">
        <v>42</v>
      </c>
    </row>
    <row r="37" spans="2:7" ht="13.5" thickBot="1">
      <c r="B37" s="18" t="s">
        <v>43</v>
      </c>
      <c r="C37" s="18"/>
      <c r="D37" s="18"/>
      <c r="E37" s="18"/>
      <c r="F37" s="18"/>
      <c r="G37" s="18"/>
    </row>
    <row r="38" spans="1:7" ht="13.5" thickTop="1">
      <c r="A38" s="7" t="s">
        <v>44</v>
      </c>
      <c r="B38" s="8"/>
      <c r="C38" s="8"/>
      <c r="D38" s="8"/>
      <c r="E38" s="8"/>
      <c r="F38" s="8"/>
      <c r="G38" s="8"/>
    </row>
    <row r="39" spans="2:7" ht="12.75">
      <c r="B39" s="9" t="s">
        <v>45</v>
      </c>
      <c r="F39" s="10">
        <v>500</v>
      </c>
      <c r="G39" s="11" t="s">
        <v>46</v>
      </c>
    </row>
    <row r="40" spans="2:7" ht="12.75">
      <c r="B40" s="9" t="s">
        <v>47</v>
      </c>
      <c r="F40" s="10">
        <v>100</v>
      </c>
      <c r="G40" s="11" t="s">
        <v>48</v>
      </c>
    </row>
    <row r="41" ht="13.5" thickBot="1"/>
    <row r="42" spans="1:8" ht="16.5" thickTop="1">
      <c r="A42" s="19" t="s">
        <v>49</v>
      </c>
      <c r="B42" s="8"/>
      <c r="C42" s="8"/>
      <c r="D42" s="8"/>
      <c r="E42" s="8"/>
      <c r="F42" s="8"/>
      <c r="G42" s="8"/>
      <c r="H42" s="8"/>
    </row>
    <row r="43" spans="2:7" ht="12.75">
      <c r="B43" s="18" t="s">
        <v>50</v>
      </c>
      <c r="C43" s="18"/>
      <c r="D43" s="18"/>
      <c r="E43" s="18"/>
      <c r="F43" s="18"/>
      <c r="G43" s="18"/>
    </row>
    <row r="45" ht="15.75">
      <c r="B45" s="20" t="s">
        <v>89</v>
      </c>
    </row>
    <row r="47" spans="2:3" ht="15.75">
      <c r="B47" s="21" t="s">
        <v>51</v>
      </c>
      <c r="C47" s="20" t="s">
        <v>52</v>
      </c>
    </row>
    <row r="48" ht="12.75">
      <c r="C48" s="21" t="s">
        <v>53</v>
      </c>
    </row>
    <row r="49" ht="15.75">
      <c r="C49" s="21" t="s">
        <v>54</v>
      </c>
    </row>
    <row r="50" ht="15.75">
      <c r="C50" s="21" t="s">
        <v>55</v>
      </c>
    </row>
    <row r="51" ht="15.75">
      <c r="C51" s="21" t="s">
        <v>90</v>
      </c>
    </row>
    <row r="52" ht="15.75">
      <c r="C52" s="21" t="s">
        <v>91</v>
      </c>
    </row>
    <row r="54" ht="12.75">
      <c r="B54" s="22" t="s">
        <v>56</v>
      </c>
    </row>
    <row r="55" spans="2:3" ht="15.75">
      <c r="B55" s="21" t="s">
        <v>57</v>
      </c>
      <c r="C55" s="21" t="s">
        <v>58</v>
      </c>
    </row>
    <row r="56" spans="2:4" ht="15.75">
      <c r="B56" s="21" t="s">
        <v>57</v>
      </c>
      <c r="C56" s="23">
        <f>H15*H16</f>
        <v>2.2296729600000003</v>
      </c>
      <c r="D56" s="21" t="s">
        <v>96</v>
      </c>
    </row>
    <row r="57" spans="2:4" ht="12.75">
      <c r="B57" s="21"/>
      <c r="C57" s="23"/>
      <c r="D57" s="21"/>
    </row>
    <row r="58" spans="2:4" ht="12.75">
      <c r="B58" s="22" t="s">
        <v>100</v>
      </c>
      <c r="C58" s="23"/>
      <c r="D58" s="21"/>
    </row>
    <row r="59" spans="2:4" ht="15.75">
      <c r="B59" s="21" t="s">
        <v>104</v>
      </c>
      <c r="C59" s="36" t="s">
        <v>102</v>
      </c>
      <c r="D59" s="21"/>
    </row>
    <row r="60" spans="2:4" ht="14.25">
      <c r="B60" s="21" t="s">
        <v>51</v>
      </c>
      <c r="C60" s="37" t="s">
        <v>105</v>
      </c>
      <c r="D60" s="21"/>
    </row>
    <row r="61" spans="2:4" ht="15.75">
      <c r="B61" s="21"/>
      <c r="C61" s="36" t="s">
        <v>101</v>
      </c>
      <c r="D61" s="21"/>
    </row>
    <row r="62" spans="2:4" ht="12.75">
      <c r="B62" s="21"/>
      <c r="C62" s="36" t="s">
        <v>103</v>
      </c>
      <c r="D62" s="21"/>
    </row>
    <row r="63" spans="2:4" ht="12.75">
      <c r="B63" s="21"/>
      <c r="C63" s="37" t="s">
        <v>106</v>
      </c>
      <c r="D63" s="21"/>
    </row>
    <row r="64" spans="2:10" ht="15.75">
      <c r="B64" s="21" t="s">
        <v>104</v>
      </c>
      <c r="C64" s="23">
        <f>((F28*F27)/F26)*(H18/2)^2</f>
        <v>29198.098285714284</v>
      </c>
      <c r="D64" s="21" t="s">
        <v>109</v>
      </c>
      <c r="E64" s="21"/>
      <c r="F64" s="21"/>
      <c r="G64" s="21"/>
      <c r="H64" s="21"/>
      <c r="I64" s="21"/>
      <c r="J64" s="21"/>
    </row>
    <row r="65" spans="3:4" ht="12.75">
      <c r="C65" s="24"/>
      <c r="D65" s="21" t="s">
        <v>108</v>
      </c>
    </row>
    <row r="66" ht="12.75">
      <c r="B66" s="22" t="s">
        <v>59</v>
      </c>
    </row>
    <row r="67" spans="2:5" ht="15.75">
      <c r="B67" s="21" t="s">
        <v>60</v>
      </c>
      <c r="C67" s="21" t="s">
        <v>61</v>
      </c>
      <c r="D67" s="21" t="s">
        <v>107</v>
      </c>
      <c r="E67" s="21"/>
    </row>
    <row r="68" spans="2:11" ht="14.25">
      <c r="B68" s="21" t="s">
        <v>51</v>
      </c>
      <c r="C68" s="21" t="s">
        <v>62</v>
      </c>
      <c r="D68" s="21"/>
      <c r="J68" s="21"/>
      <c r="K68" s="21"/>
    </row>
    <row r="69" spans="2:11" ht="12.75">
      <c r="B69" s="21"/>
      <c r="C69" s="21" t="s">
        <v>98</v>
      </c>
      <c r="D69" s="21"/>
      <c r="J69" s="21"/>
      <c r="K69" s="21"/>
    </row>
    <row r="70" ht="12.75">
      <c r="C70" s="21" t="s">
        <v>63</v>
      </c>
    </row>
    <row r="71" spans="2:4" ht="15.75">
      <c r="B71" s="21" t="s">
        <v>60</v>
      </c>
      <c r="C71" s="22">
        <f>(F25/F40)^0.5</f>
        <v>0.1414213562373095</v>
      </c>
      <c r="D71" s="21" t="s">
        <v>97</v>
      </c>
    </row>
    <row r="72" ht="12.75">
      <c r="C72" s="24"/>
    </row>
    <row r="73" spans="2:8" ht="12.75">
      <c r="B73" s="22" t="s">
        <v>92</v>
      </c>
      <c r="H73" s="21"/>
    </row>
    <row r="74" spans="2:3" ht="15.75">
      <c r="B74" s="21" t="s">
        <v>64</v>
      </c>
      <c r="C74" s="21" t="s">
        <v>65</v>
      </c>
    </row>
    <row r="75" spans="2:4" ht="15.75">
      <c r="B75" s="21" t="s">
        <v>64</v>
      </c>
      <c r="C75" s="25">
        <f>(2*(H11*H12)+2*(H13*H11)+2*(H13*H12))-C56</f>
        <v>95.31851904</v>
      </c>
      <c r="D75" s="21" t="s">
        <v>96</v>
      </c>
    </row>
    <row r="76" ht="12.75">
      <c r="C76" s="24"/>
    </row>
    <row r="77" ht="12.75">
      <c r="B77" s="22" t="s">
        <v>66</v>
      </c>
    </row>
    <row r="78" spans="2:3" ht="15.75">
      <c r="B78" s="20" t="s">
        <v>89</v>
      </c>
      <c r="C78" s="21"/>
    </row>
    <row r="79" spans="2:4" ht="15.75">
      <c r="B79" s="20" t="s">
        <v>67</v>
      </c>
      <c r="C79" s="26">
        <f>6.85*(((F39)^2)/(C56*(H16)^0.5*C71*C75))^(1/3)</f>
        <v>125.50616380090119</v>
      </c>
      <c r="D79" s="21" t="s">
        <v>19</v>
      </c>
    </row>
    <row r="80" spans="2:3" ht="15.75">
      <c r="B80" s="20" t="s">
        <v>67</v>
      </c>
      <c r="C80" s="21" t="s">
        <v>68</v>
      </c>
    </row>
    <row r="81" spans="2:3" ht="15.75">
      <c r="B81" s="21" t="s">
        <v>69</v>
      </c>
      <c r="C81" s="20" t="s">
        <v>70</v>
      </c>
    </row>
    <row r="82" spans="2:7" ht="15.75">
      <c r="B82" s="21" t="s">
        <v>71</v>
      </c>
      <c r="C82" s="28">
        <f>C79+H21</f>
        <v>423.50616380090116</v>
      </c>
      <c r="D82" s="21" t="s">
        <v>19</v>
      </c>
      <c r="E82" s="29" t="s">
        <v>72</v>
      </c>
      <c r="F82" s="27" t="s">
        <v>72</v>
      </c>
      <c r="G82" s="27" t="s">
        <v>72</v>
      </c>
    </row>
    <row r="83" spans="2:9" ht="15.75">
      <c r="B83" s="30" t="s">
        <v>73</v>
      </c>
      <c r="C83" s="31">
        <f>C82-273</f>
        <v>150.50616380090116</v>
      </c>
      <c r="D83" s="30" t="s">
        <v>18</v>
      </c>
      <c r="E83" s="31">
        <f>(C83*1.8)+32</f>
        <v>302.9110948416221</v>
      </c>
      <c r="F83" s="30" t="s">
        <v>17</v>
      </c>
      <c r="G83" s="32" t="s">
        <v>74</v>
      </c>
      <c r="I83" t="s">
        <v>72</v>
      </c>
    </row>
    <row r="85" spans="2:8" ht="15">
      <c r="B85" s="33" t="s">
        <v>75</v>
      </c>
      <c r="H85" s="33"/>
    </row>
    <row r="86" spans="2:9" ht="12.75">
      <c r="B86" s="2" t="s">
        <v>76</v>
      </c>
      <c r="C86" s="3"/>
      <c r="D86" s="3"/>
      <c r="E86" s="3"/>
      <c r="F86" s="3"/>
      <c r="G86" s="3"/>
      <c r="H86" s="3"/>
      <c r="I86" s="3"/>
    </row>
    <row r="87" spans="2:9" ht="14.25">
      <c r="B87" s="2" t="s">
        <v>77</v>
      </c>
      <c r="C87" s="3"/>
      <c r="D87" s="3"/>
      <c r="E87" s="3"/>
      <c r="F87" s="3"/>
      <c r="G87" s="3"/>
      <c r="H87" s="3"/>
      <c r="I87" s="3"/>
    </row>
    <row r="88" spans="2:9" ht="12.75">
      <c r="B88" s="2" t="s">
        <v>78</v>
      </c>
      <c r="C88" s="3"/>
      <c r="D88" s="3"/>
      <c r="E88" s="3"/>
      <c r="F88" s="3"/>
      <c r="G88" s="3"/>
      <c r="H88" s="3"/>
      <c r="I88" s="3"/>
    </row>
    <row r="89" spans="2:9" ht="12.75">
      <c r="B89" s="2" t="s">
        <v>79</v>
      </c>
      <c r="C89" s="3"/>
      <c r="D89" s="3"/>
      <c r="E89" s="3"/>
      <c r="F89" s="3"/>
      <c r="G89" s="3"/>
      <c r="H89" s="3"/>
      <c r="I89" s="3"/>
    </row>
    <row r="90" spans="2:9" ht="12.75">
      <c r="B90" s="2" t="s">
        <v>80</v>
      </c>
      <c r="C90" s="3"/>
      <c r="D90" s="3"/>
      <c r="E90" s="3"/>
      <c r="F90" s="3"/>
      <c r="G90" s="3"/>
      <c r="H90" s="3"/>
      <c r="I90" s="3"/>
    </row>
  </sheetData>
  <sheetProtection/>
  <printOptions/>
  <pageMargins left="1" right="0.5" top="1" bottom="0.75" header="0.5" footer="0.5"/>
  <pageSetup horizontalDpi="300" verticalDpi="300" orientation="portrait" r:id="rId1"/>
  <headerFooter alignWithMargins="0">
    <oddHeader xml:space="preserve">&amp;L&amp;7Worksheet NRR/DSSA/SPLB 1, Rev. 0&amp;C&amp;8 </oddHeader>
    <oddFooter>&amp;C&amp;7&amp;P</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O205"/>
  <sheetViews>
    <sheetView showGridLines="0" showRowColHeaders="0" tabSelected="1" workbookViewId="0" topLeftCell="A1">
      <selection activeCell="D2" sqref="D2:I2"/>
    </sheetView>
  </sheetViews>
  <sheetFormatPr defaultColWidth="9.140625" defaultRowHeight="12.75"/>
  <cols>
    <col min="1" max="1" width="13.7109375" style="0" customWidth="1"/>
    <col min="2" max="2" width="12.00390625" style="0" customWidth="1"/>
    <col min="3" max="3" width="15.57421875" style="0" customWidth="1"/>
    <col min="4" max="4" width="17.7109375" style="0" customWidth="1"/>
    <col min="5" max="5" width="13.28125" style="0" customWidth="1"/>
    <col min="6" max="6" width="13.00390625" style="0" customWidth="1"/>
    <col min="7" max="7" width="13.7109375" style="0" customWidth="1"/>
    <col min="8" max="8" width="24.28125" style="0" customWidth="1"/>
    <col min="9" max="9" width="3.421875" style="0" customWidth="1"/>
    <col min="11" max="11" width="13.421875" style="0" customWidth="1"/>
  </cols>
  <sheetData>
    <row r="1" spans="1:11" ht="19.5" customHeight="1">
      <c r="A1" s="203"/>
      <c r="B1" s="203"/>
      <c r="C1" s="203"/>
      <c r="D1" s="202" t="s">
        <v>193</v>
      </c>
      <c r="E1" s="203"/>
      <c r="F1" s="203"/>
      <c r="G1" s="203"/>
      <c r="H1" s="203"/>
      <c r="I1" s="203"/>
      <c r="J1" s="203"/>
      <c r="K1" s="203"/>
    </row>
    <row r="2" spans="1:11" ht="19.5" customHeight="1">
      <c r="A2" s="203"/>
      <c r="B2" s="203"/>
      <c r="C2" s="203"/>
      <c r="D2" s="202" t="s">
        <v>194</v>
      </c>
      <c r="E2" s="202"/>
      <c r="F2" s="202"/>
      <c r="G2" s="202"/>
      <c r="H2" s="202"/>
      <c r="I2" s="202"/>
      <c r="J2" s="202"/>
      <c r="K2" s="203"/>
    </row>
    <row r="3" spans="1:11" ht="19.5" customHeight="1">
      <c r="A3" s="203"/>
      <c r="B3" s="203"/>
      <c r="C3" s="203"/>
      <c r="D3" s="202" t="s">
        <v>195</v>
      </c>
      <c r="E3" s="203"/>
      <c r="F3" s="203"/>
      <c r="G3" s="203"/>
      <c r="H3" s="203"/>
      <c r="I3" s="203"/>
      <c r="J3" s="219" t="s">
        <v>172</v>
      </c>
      <c r="K3" s="219"/>
    </row>
    <row r="4" spans="1:14" ht="19.5" customHeight="1">
      <c r="A4" s="203"/>
      <c r="B4" s="203"/>
      <c r="C4" s="203"/>
      <c r="D4" s="202" t="s">
        <v>196</v>
      </c>
      <c r="E4" s="203"/>
      <c r="F4" s="203"/>
      <c r="G4" s="203"/>
      <c r="H4" s="203"/>
      <c r="I4" s="203"/>
      <c r="J4" s="204" t="s">
        <v>179</v>
      </c>
      <c r="K4" s="204"/>
      <c r="N4" s="47" t="s">
        <v>72</v>
      </c>
    </row>
    <row r="5" spans="1:11" ht="19.5" customHeight="1">
      <c r="A5" s="203"/>
      <c r="B5" s="203"/>
      <c r="C5" s="203"/>
      <c r="D5" s="203"/>
      <c r="E5" s="203"/>
      <c r="F5" s="203"/>
      <c r="G5" s="203"/>
      <c r="H5" s="203"/>
      <c r="I5" s="203"/>
      <c r="J5" s="203"/>
      <c r="K5" s="203"/>
    </row>
    <row r="6" spans="1:11" ht="18">
      <c r="A6" s="205"/>
      <c r="B6" s="203"/>
      <c r="C6" s="203"/>
      <c r="D6" s="203"/>
      <c r="E6" s="203"/>
      <c r="F6" s="203"/>
      <c r="G6" s="203"/>
      <c r="H6" s="203"/>
      <c r="I6" s="203"/>
      <c r="J6" s="203"/>
      <c r="K6" s="203"/>
    </row>
    <row r="7" spans="1:11" ht="12.75">
      <c r="A7" s="213" t="s">
        <v>180</v>
      </c>
      <c r="B7" s="214"/>
      <c r="C7" s="214"/>
      <c r="D7" s="214"/>
      <c r="E7" s="214"/>
      <c r="F7" s="214"/>
      <c r="G7" s="214"/>
      <c r="H7" s="214"/>
      <c r="I7" s="214"/>
      <c r="J7" s="214"/>
      <c r="K7" s="215"/>
    </row>
    <row r="8" spans="1:11" ht="12.75">
      <c r="A8" s="216" t="s">
        <v>158</v>
      </c>
      <c r="B8" s="217"/>
      <c r="C8" s="217"/>
      <c r="D8" s="217"/>
      <c r="E8" s="217"/>
      <c r="F8" s="217"/>
      <c r="G8" s="217"/>
      <c r="H8" s="217"/>
      <c r="I8" s="217"/>
      <c r="J8" s="217"/>
      <c r="K8" s="218"/>
    </row>
    <row r="9" spans="1:11" ht="12.75">
      <c r="A9" s="178" t="s">
        <v>181</v>
      </c>
      <c r="B9" s="179"/>
      <c r="C9" s="179"/>
      <c r="D9" s="179"/>
      <c r="E9" s="179"/>
      <c r="F9" s="179"/>
      <c r="G9" s="179"/>
      <c r="H9" s="179"/>
      <c r="I9" s="179"/>
      <c r="J9" s="179"/>
      <c r="K9" s="180"/>
    </row>
    <row r="10" spans="1:11" ht="12.75">
      <c r="A10" s="220" t="s">
        <v>182</v>
      </c>
      <c r="B10" s="179"/>
      <c r="C10" s="179"/>
      <c r="D10" s="179"/>
      <c r="E10" s="179"/>
      <c r="F10" s="179"/>
      <c r="G10" s="179"/>
      <c r="H10" s="179"/>
      <c r="I10" s="179"/>
      <c r="J10" s="179"/>
      <c r="K10" s="180"/>
    </row>
    <row r="11" spans="1:11" ht="12.75">
      <c r="A11" s="196" t="s">
        <v>183</v>
      </c>
      <c r="B11" s="197"/>
      <c r="C11" s="197"/>
      <c r="D11" s="197"/>
      <c r="E11" s="197"/>
      <c r="F11" s="197"/>
      <c r="G11" s="197"/>
      <c r="H11" s="197"/>
      <c r="I11" s="197"/>
      <c r="J11" s="197"/>
      <c r="K11" s="198"/>
    </row>
    <row r="12" spans="1:11" ht="22.5" customHeight="1">
      <c r="A12" s="203"/>
      <c r="B12" s="203"/>
      <c r="C12" s="203"/>
      <c r="D12" s="203"/>
      <c r="E12" s="203"/>
      <c r="F12" s="203"/>
      <c r="G12" s="203"/>
      <c r="H12" s="203"/>
      <c r="I12" s="203"/>
      <c r="J12" s="203"/>
      <c r="K12" s="203"/>
    </row>
    <row r="13" spans="1:11" ht="22.5" customHeight="1">
      <c r="A13" s="225" t="s">
        <v>184</v>
      </c>
      <c r="B13" s="225"/>
      <c r="C13" s="111"/>
      <c r="D13" s="111"/>
      <c r="E13" s="111"/>
      <c r="F13" s="111"/>
      <c r="G13" s="111"/>
      <c r="H13" s="111"/>
      <c r="I13" s="111"/>
      <c r="J13" s="111"/>
      <c r="K13" s="111"/>
    </row>
    <row r="14" spans="1:11" ht="24.75" customHeight="1">
      <c r="A14" s="225"/>
      <c r="B14" s="225"/>
      <c r="C14" s="206"/>
      <c r="D14" s="207"/>
      <c r="E14" s="207"/>
      <c r="F14" s="207"/>
      <c r="G14" s="207"/>
      <c r="H14" s="207"/>
      <c r="I14" s="207"/>
      <c r="J14" s="208"/>
      <c r="K14" s="113"/>
    </row>
    <row r="15" spans="1:11" ht="24.75" customHeight="1">
      <c r="A15" s="225"/>
      <c r="B15" s="225"/>
      <c r="C15" s="209"/>
      <c r="D15" s="210"/>
      <c r="E15" s="210"/>
      <c r="F15" s="210"/>
      <c r="G15" s="210"/>
      <c r="H15" s="210"/>
      <c r="I15" s="210"/>
      <c r="J15" s="211"/>
      <c r="K15" s="95"/>
    </row>
    <row r="16" spans="1:11" ht="22.5" customHeight="1">
      <c r="A16" s="225"/>
      <c r="B16" s="225"/>
      <c r="C16" s="114"/>
      <c r="D16" s="114"/>
      <c r="E16" s="114"/>
      <c r="F16" s="114"/>
      <c r="G16" s="114"/>
      <c r="H16" s="114"/>
      <c r="I16" s="114"/>
      <c r="J16" s="115"/>
      <c r="K16" s="95"/>
    </row>
    <row r="17" spans="1:11" ht="22.5" customHeight="1">
      <c r="A17" s="112"/>
      <c r="B17" s="112"/>
      <c r="C17" s="212"/>
      <c r="D17" s="212"/>
      <c r="E17" s="212"/>
      <c r="F17" s="212"/>
      <c r="G17" s="212"/>
      <c r="H17" s="212"/>
      <c r="I17" s="212"/>
      <c r="J17" s="212"/>
      <c r="K17" s="212"/>
    </row>
    <row r="18" spans="1:7" ht="24" thickBot="1">
      <c r="A18" s="116" t="s">
        <v>5</v>
      </c>
      <c r="D18" s="34"/>
      <c r="E18" s="90"/>
      <c r="F18" s="34"/>
      <c r="G18" s="34"/>
    </row>
    <row r="19" spans="1:11" ht="13.5" thickTop="1">
      <c r="A19" s="7"/>
      <c r="B19" s="8"/>
      <c r="C19" s="8"/>
      <c r="D19" s="8"/>
      <c r="E19" s="8"/>
      <c r="F19" s="8"/>
      <c r="G19" s="8"/>
      <c r="H19" s="8"/>
      <c r="I19" s="8"/>
      <c r="J19" s="8"/>
      <c r="K19" s="8"/>
    </row>
    <row r="20" spans="2:9" ht="15.75">
      <c r="B20" s="9" t="s">
        <v>7</v>
      </c>
      <c r="F20" s="110">
        <v>15</v>
      </c>
      <c r="G20" s="9" t="s">
        <v>85</v>
      </c>
      <c r="H20" s="91">
        <f>F20*0.3048</f>
        <v>4.572</v>
      </c>
      <c r="I20" s="92" t="s">
        <v>9</v>
      </c>
    </row>
    <row r="21" spans="2:9" ht="15.75">
      <c r="B21" s="9" t="s">
        <v>10</v>
      </c>
      <c r="F21" s="110">
        <v>15</v>
      </c>
      <c r="G21" s="9" t="s">
        <v>85</v>
      </c>
      <c r="H21" s="91">
        <f>F21*0.3048</f>
        <v>4.572</v>
      </c>
      <c r="I21" s="92" t="s">
        <v>9</v>
      </c>
    </row>
    <row r="22" spans="2:9" ht="15.75">
      <c r="B22" s="9" t="s">
        <v>11</v>
      </c>
      <c r="F22" s="110">
        <v>10</v>
      </c>
      <c r="G22" s="9" t="s">
        <v>85</v>
      </c>
      <c r="H22" s="91">
        <f>F22*0.3048</f>
        <v>3.048</v>
      </c>
      <c r="I22" s="92" t="s">
        <v>9</v>
      </c>
    </row>
    <row r="23" spans="2:12" ht="12.75">
      <c r="B23" s="9" t="s">
        <v>14</v>
      </c>
      <c r="F23" s="110">
        <v>12</v>
      </c>
      <c r="G23" s="9" t="s">
        <v>167</v>
      </c>
      <c r="H23" s="92">
        <f>(F23)/12*(0.3048)</f>
        <v>0.3048</v>
      </c>
      <c r="I23" s="92" t="s">
        <v>9</v>
      </c>
      <c r="L23" t="s">
        <v>72</v>
      </c>
    </row>
    <row r="24" spans="2:10" ht="15.75">
      <c r="B24" s="9" t="s">
        <v>155</v>
      </c>
      <c r="C24" s="9"/>
      <c r="F24" s="110">
        <v>77</v>
      </c>
      <c r="G24" s="9" t="s">
        <v>17</v>
      </c>
      <c r="H24" s="91">
        <f>(F24-32)/1.8</f>
        <v>25</v>
      </c>
      <c r="I24" s="92" t="s">
        <v>18</v>
      </c>
      <c r="J24" s="46">
        <f>IF(F24&lt;1,K35,K34)</f>
      </c>
    </row>
    <row r="25" spans="2:10" ht="15.75">
      <c r="B25" s="9"/>
      <c r="C25" s="9"/>
      <c r="G25" s="11"/>
      <c r="H25" s="91">
        <f>H24+273</f>
        <v>298</v>
      </c>
      <c r="I25" s="92" t="s">
        <v>19</v>
      </c>
      <c r="J25" s="46"/>
    </row>
    <row r="26" spans="2:10" ht="16.5" thickBot="1">
      <c r="B26" s="9"/>
      <c r="G26" s="11"/>
      <c r="J26" s="46"/>
    </row>
    <row r="27" spans="1:11" ht="31.5" customHeight="1" thickTop="1">
      <c r="A27" s="118" t="s">
        <v>15</v>
      </c>
      <c r="B27" s="41"/>
      <c r="C27" s="41"/>
      <c r="D27" s="8"/>
      <c r="E27" s="8"/>
      <c r="F27" s="60"/>
      <c r="G27" s="8"/>
      <c r="H27" s="8"/>
      <c r="I27" s="8"/>
      <c r="J27" s="8"/>
      <c r="K27" s="8"/>
    </row>
    <row r="28" spans="2:7" ht="15.75">
      <c r="B28" s="21" t="s">
        <v>176</v>
      </c>
      <c r="C28" s="39"/>
      <c r="D28" s="39"/>
      <c r="F28" s="61">
        <v>1</v>
      </c>
      <c r="G28" s="21" t="s">
        <v>93</v>
      </c>
    </row>
    <row r="29" spans="2:7" ht="15.75">
      <c r="B29" s="9" t="s">
        <v>160</v>
      </c>
      <c r="C29" s="65"/>
      <c r="D29" s="39"/>
      <c r="F29" s="87">
        <f>353/H25</f>
        <v>1.1845637583892616</v>
      </c>
      <c r="G29" s="9" t="s">
        <v>213</v>
      </c>
    </row>
    <row r="30" spans="2:9" ht="14.25">
      <c r="B30" s="21" t="s">
        <v>131</v>
      </c>
      <c r="C30" s="39"/>
      <c r="D30" s="39"/>
      <c r="F30" s="61">
        <f>F20*F21*F22</f>
        <v>2250</v>
      </c>
      <c r="G30" s="21" t="s">
        <v>214</v>
      </c>
      <c r="H30" s="93">
        <f>F30*(0.3048)^3</f>
        <v>63.71290483200001</v>
      </c>
      <c r="I30" s="94" t="s">
        <v>178</v>
      </c>
    </row>
    <row r="31" spans="2:7" ht="15.75">
      <c r="B31" s="21" t="s">
        <v>134</v>
      </c>
      <c r="C31" s="39"/>
      <c r="D31" s="39"/>
      <c r="F31" s="61">
        <f>H30*F29</f>
        <v>75.47199800569128</v>
      </c>
      <c r="G31" s="21" t="s">
        <v>132</v>
      </c>
    </row>
    <row r="32" spans="2:7" ht="16.5" thickBot="1">
      <c r="B32" s="66" t="s">
        <v>161</v>
      </c>
      <c r="C32" s="66"/>
      <c r="D32" s="66"/>
      <c r="E32" s="66"/>
      <c r="F32" s="67"/>
      <c r="G32" s="150"/>
    </row>
    <row r="33" spans="1:11" ht="31.5" customHeight="1" thickTop="1">
      <c r="A33" s="117" t="s">
        <v>113</v>
      </c>
      <c r="B33" s="8"/>
      <c r="C33" s="8"/>
      <c r="D33" s="8"/>
      <c r="E33" s="8"/>
      <c r="F33" s="8"/>
      <c r="G33" s="151"/>
      <c r="H33" s="8"/>
      <c r="I33" s="8"/>
      <c r="J33" s="8"/>
      <c r="K33" s="8"/>
    </row>
    <row r="34" spans="2:11" ht="16.5" customHeight="1">
      <c r="B34" s="9" t="s">
        <v>23</v>
      </c>
      <c r="F34" s="62">
        <v>0.15</v>
      </c>
      <c r="G34" s="9" t="s">
        <v>215</v>
      </c>
      <c r="K34" s="43" t="s">
        <v>110</v>
      </c>
    </row>
    <row r="35" spans="2:12" ht="15.75">
      <c r="B35" s="9" t="s">
        <v>82</v>
      </c>
      <c r="F35" s="62">
        <v>0.00015</v>
      </c>
      <c r="G35" s="9" t="s">
        <v>95</v>
      </c>
      <c r="K35" s="96" t="s">
        <v>185</v>
      </c>
      <c r="L35" s="97"/>
    </row>
    <row r="36" spans="2:11" ht="16.5">
      <c r="B36" s="9" t="s">
        <v>83</v>
      </c>
      <c r="F36" s="62">
        <v>1.25</v>
      </c>
      <c r="G36" s="9" t="s">
        <v>93</v>
      </c>
      <c r="K36" s="45"/>
    </row>
    <row r="37" spans="2:11" ht="15.75">
      <c r="B37" s="9" t="s">
        <v>84</v>
      </c>
      <c r="F37" s="62">
        <v>800</v>
      </c>
      <c r="G37" s="9" t="s">
        <v>213</v>
      </c>
      <c r="K37" s="45"/>
    </row>
    <row r="38" spans="1:11" ht="13.5" thickBot="1">
      <c r="A38" s="34"/>
      <c r="B38" s="129"/>
      <c r="C38" s="34"/>
      <c r="D38" s="34"/>
      <c r="E38" s="34"/>
      <c r="F38" s="34"/>
      <c r="G38" s="130"/>
      <c r="H38" s="34"/>
      <c r="I38" s="34"/>
      <c r="J38" s="34"/>
      <c r="K38" s="34"/>
    </row>
    <row r="39" spans="1:11" s="120" customFormat="1" ht="31.5" customHeight="1" thickBot="1" thickTop="1">
      <c r="A39" s="131" t="s">
        <v>145</v>
      </c>
      <c r="B39" s="132"/>
      <c r="C39" s="132"/>
      <c r="D39" s="132"/>
      <c r="E39" s="132"/>
      <c r="F39" s="132"/>
      <c r="G39" s="133"/>
      <c r="H39" s="119"/>
      <c r="I39" s="119"/>
      <c r="J39" s="119"/>
      <c r="K39" s="119"/>
    </row>
    <row r="40" spans="2:8" ht="15">
      <c r="B40" s="221" t="s">
        <v>127</v>
      </c>
      <c r="C40" s="222"/>
      <c r="D40" s="52" t="s">
        <v>149</v>
      </c>
      <c r="E40" s="52" t="s">
        <v>27</v>
      </c>
      <c r="F40" s="52" t="s">
        <v>146</v>
      </c>
      <c r="G40" s="53" t="s">
        <v>148</v>
      </c>
      <c r="H40" s="64" t="s">
        <v>138</v>
      </c>
    </row>
    <row r="41" spans="2:7" ht="15" thickBot="1">
      <c r="B41" s="223"/>
      <c r="C41" s="224"/>
      <c r="D41" s="54" t="s">
        <v>150</v>
      </c>
      <c r="E41" s="54" t="s">
        <v>139</v>
      </c>
      <c r="F41" s="54" t="s">
        <v>147</v>
      </c>
      <c r="G41" s="55" t="s">
        <v>151</v>
      </c>
    </row>
    <row r="42" spans="2:8" ht="14.25" customHeight="1">
      <c r="B42" s="56" t="s">
        <v>112</v>
      </c>
      <c r="C42" s="57"/>
      <c r="D42" s="58">
        <v>500</v>
      </c>
      <c r="E42" s="58">
        <v>0.206</v>
      </c>
      <c r="F42" s="58">
        <v>0.895</v>
      </c>
      <c r="G42" s="59">
        <v>2710</v>
      </c>
      <c r="H42" s="49" t="s">
        <v>143</v>
      </c>
    </row>
    <row r="43" spans="2:8" ht="14.25" customHeight="1">
      <c r="B43" s="56" t="s">
        <v>114</v>
      </c>
      <c r="C43" s="57"/>
      <c r="D43" s="58">
        <v>197</v>
      </c>
      <c r="E43" s="58">
        <v>0.054</v>
      </c>
      <c r="F43" s="58">
        <v>0.465</v>
      </c>
      <c r="G43" s="59">
        <v>7850</v>
      </c>
      <c r="H43" s="49" t="s">
        <v>142</v>
      </c>
    </row>
    <row r="44" spans="2:7" ht="14.25" customHeight="1">
      <c r="B44" s="56" t="s">
        <v>32</v>
      </c>
      <c r="C44" s="57"/>
      <c r="D44" s="58">
        <v>2.9</v>
      </c>
      <c r="E44" s="58">
        <v>0.0016</v>
      </c>
      <c r="F44" s="58">
        <v>0.75</v>
      </c>
      <c r="G44" s="59">
        <v>2400</v>
      </c>
    </row>
    <row r="45" spans="2:7" ht="14.25" customHeight="1">
      <c r="B45" s="56" t="s">
        <v>111</v>
      </c>
      <c r="C45" s="57"/>
      <c r="D45" s="58">
        <v>1.7</v>
      </c>
      <c r="E45" s="58">
        <v>0.0008</v>
      </c>
      <c r="F45" s="58">
        <v>0.8</v>
      </c>
      <c r="G45" s="59">
        <v>2600</v>
      </c>
    </row>
    <row r="46" spans="2:7" ht="14.25" customHeight="1">
      <c r="B46" s="56" t="s">
        <v>115</v>
      </c>
      <c r="C46" s="57"/>
      <c r="D46" s="58">
        <v>1.6</v>
      </c>
      <c r="E46" s="58">
        <v>0.00076</v>
      </c>
      <c r="F46" s="58">
        <v>0.8</v>
      </c>
      <c r="G46" s="59">
        <v>2710</v>
      </c>
    </row>
    <row r="47" spans="2:7" ht="14.25" customHeight="1">
      <c r="B47" s="56" t="s">
        <v>116</v>
      </c>
      <c r="C47" s="57"/>
      <c r="D47" s="58">
        <v>1.2</v>
      </c>
      <c r="E47" s="58">
        <v>0.00073</v>
      </c>
      <c r="F47" s="58">
        <v>0.84</v>
      </c>
      <c r="G47" s="59">
        <v>1900</v>
      </c>
    </row>
    <row r="48" spans="2:7" ht="14.25" customHeight="1">
      <c r="B48" s="56" t="s">
        <v>117</v>
      </c>
      <c r="C48" s="57"/>
      <c r="D48" s="58">
        <v>0.18</v>
      </c>
      <c r="E48" s="58">
        <v>0.00017</v>
      </c>
      <c r="F48" s="58">
        <v>1.1</v>
      </c>
      <c r="G48" s="59">
        <v>960</v>
      </c>
    </row>
    <row r="49" spans="2:7" ht="14.25" customHeight="1">
      <c r="B49" s="56" t="s">
        <v>118</v>
      </c>
      <c r="C49" s="57"/>
      <c r="D49" s="58">
        <v>0.16</v>
      </c>
      <c r="E49" s="58">
        <v>0.00012</v>
      </c>
      <c r="F49" s="58">
        <v>2.5</v>
      </c>
      <c r="G49" s="59">
        <v>540</v>
      </c>
    </row>
    <row r="50" spans="2:7" ht="14.25" customHeight="1">
      <c r="B50" s="56" t="s">
        <v>119</v>
      </c>
      <c r="C50" s="57"/>
      <c r="D50" s="58">
        <v>0.16</v>
      </c>
      <c r="E50" s="58">
        <v>0.00053</v>
      </c>
      <c r="F50" s="58">
        <v>1.25</v>
      </c>
      <c r="G50" s="59">
        <v>240</v>
      </c>
    </row>
    <row r="51" spans="2:7" ht="14.25" customHeight="1">
      <c r="B51" s="56" t="s">
        <v>120</v>
      </c>
      <c r="C51" s="57"/>
      <c r="D51" s="58">
        <v>0.15</v>
      </c>
      <c r="E51" s="58">
        <v>0.00015</v>
      </c>
      <c r="F51" s="58">
        <v>1.25</v>
      </c>
      <c r="G51" s="59">
        <v>800</v>
      </c>
    </row>
    <row r="52" spans="2:8" ht="14.25" customHeight="1">
      <c r="B52" s="56" t="s">
        <v>121</v>
      </c>
      <c r="C52" s="57"/>
      <c r="D52" s="58">
        <v>0.12</v>
      </c>
      <c r="E52" s="58">
        <v>0.00026</v>
      </c>
      <c r="F52" s="58">
        <v>0.96</v>
      </c>
      <c r="G52" s="59">
        <v>500</v>
      </c>
      <c r="H52" s="50"/>
    </row>
    <row r="53" spans="2:7" ht="14.25" customHeight="1">
      <c r="B53" s="56" t="s">
        <v>122</v>
      </c>
      <c r="C53" s="57"/>
      <c r="D53" s="58">
        <v>0.12</v>
      </c>
      <c r="E53" s="58">
        <v>0.00016</v>
      </c>
      <c r="F53" s="58">
        <v>0.84</v>
      </c>
      <c r="G53" s="59">
        <v>950</v>
      </c>
    </row>
    <row r="54" spans="2:7" ht="14.25" customHeight="1">
      <c r="B54" s="56" t="s">
        <v>123</v>
      </c>
      <c r="C54" s="57"/>
      <c r="D54" s="58">
        <v>0.098</v>
      </c>
      <c r="E54" s="58">
        <v>0.00013</v>
      </c>
      <c r="F54" s="58">
        <v>1.12</v>
      </c>
      <c r="G54" s="59">
        <v>700</v>
      </c>
    </row>
    <row r="55" spans="2:7" ht="14.25" customHeight="1">
      <c r="B55" s="56" t="s">
        <v>124</v>
      </c>
      <c r="C55" s="57"/>
      <c r="D55" s="58">
        <v>0.036</v>
      </c>
      <c r="E55" s="58">
        <v>0.00014</v>
      </c>
      <c r="F55" s="88">
        <v>1</v>
      </c>
      <c r="G55" s="59">
        <v>260</v>
      </c>
    </row>
    <row r="56" spans="2:7" ht="14.25" customHeight="1">
      <c r="B56" s="56" t="s">
        <v>125</v>
      </c>
      <c r="C56" s="57"/>
      <c r="D56" s="58">
        <v>0.0018</v>
      </c>
      <c r="E56" s="58">
        <v>3.7E-05</v>
      </c>
      <c r="F56" s="58">
        <v>0.8</v>
      </c>
      <c r="G56" s="59">
        <v>60</v>
      </c>
    </row>
    <row r="57" spans="2:7" ht="14.25" customHeight="1">
      <c r="B57" s="56" t="s">
        <v>126</v>
      </c>
      <c r="C57" s="57"/>
      <c r="D57" s="58">
        <v>0.001</v>
      </c>
      <c r="E57" s="58">
        <v>3.4E-05</v>
      </c>
      <c r="F57" s="58">
        <v>1.5</v>
      </c>
      <c r="G57" s="59">
        <v>20</v>
      </c>
    </row>
    <row r="58" spans="2:7" ht="14.25" customHeight="1" thickBot="1">
      <c r="B58" s="68" t="s">
        <v>162</v>
      </c>
      <c r="C58" s="69"/>
      <c r="D58" s="70" t="s">
        <v>163</v>
      </c>
      <c r="E58" s="70" t="s">
        <v>163</v>
      </c>
      <c r="F58" s="70" t="s">
        <v>163</v>
      </c>
      <c r="G58" s="71" t="s">
        <v>163</v>
      </c>
    </row>
    <row r="59" spans="2:7" ht="12.75">
      <c r="B59" s="18" t="s">
        <v>156</v>
      </c>
      <c r="C59" s="18"/>
      <c r="D59" s="18"/>
      <c r="E59" s="18"/>
      <c r="F59" s="18"/>
      <c r="G59" s="51"/>
    </row>
    <row r="60" ht="13.5" thickBot="1">
      <c r="B60" s="9"/>
    </row>
    <row r="61" spans="1:11" s="120" customFormat="1" ht="31.5" customHeight="1" thickTop="1">
      <c r="A61" s="117" t="s">
        <v>44</v>
      </c>
      <c r="B61" s="119"/>
      <c r="C61" s="119"/>
      <c r="D61" s="119"/>
      <c r="E61" s="119"/>
      <c r="F61" s="119"/>
      <c r="G61" s="119"/>
      <c r="H61" s="119"/>
      <c r="I61" s="119"/>
      <c r="J61" s="119"/>
      <c r="K61" s="119"/>
    </row>
    <row r="62" spans="2:7" ht="12.75">
      <c r="B62" s="9" t="s">
        <v>45</v>
      </c>
      <c r="F62" s="110">
        <v>500</v>
      </c>
      <c r="G62" s="11" t="s">
        <v>46</v>
      </c>
    </row>
    <row r="63" spans="2:7" ht="13.5" thickBot="1">
      <c r="B63" s="9" t="s">
        <v>144</v>
      </c>
      <c r="F63" s="149">
        <v>120</v>
      </c>
      <c r="G63" s="9" t="s">
        <v>48</v>
      </c>
    </row>
    <row r="64" spans="1:11" ht="17.25" thickBot="1" thickTop="1">
      <c r="A64" s="34"/>
      <c r="B64" s="129"/>
      <c r="C64" s="34"/>
      <c r="D64" s="34"/>
      <c r="E64" s="34"/>
      <c r="F64" s="63" t="s">
        <v>159</v>
      </c>
      <c r="G64" s="130"/>
      <c r="H64" s="34"/>
      <c r="I64" s="34"/>
      <c r="J64" s="34"/>
      <c r="K64" s="34"/>
    </row>
    <row r="65" spans="1:11" ht="17.25" thickBot="1" thickTop="1">
      <c r="A65" s="34"/>
      <c r="B65" s="129"/>
      <c r="C65" s="34"/>
      <c r="D65" s="34"/>
      <c r="E65" s="146"/>
      <c r="F65" s="147"/>
      <c r="G65" s="148"/>
      <c r="H65" s="34"/>
      <c r="I65" s="34"/>
      <c r="J65" s="34"/>
      <c r="K65" s="34"/>
    </row>
    <row r="66" spans="1:11" s="136" customFormat="1" ht="63.75" customHeight="1" thickTop="1">
      <c r="A66" s="134" t="s">
        <v>130</v>
      </c>
      <c r="B66" s="135"/>
      <c r="C66" s="135"/>
      <c r="D66" s="135"/>
      <c r="E66" s="135"/>
      <c r="F66" s="135"/>
      <c r="G66" s="135"/>
      <c r="H66" s="135"/>
      <c r="I66" s="135"/>
      <c r="J66" s="135"/>
      <c r="K66" s="135"/>
    </row>
    <row r="67" spans="2:6" ht="12.75">
      <c r="B67" s="18" t="s">
        <v>157</v>
      </c>
      <c r="C67" s="18"/>
      <c r="D67" s="18"/>
      <c r="E67" s="18"/>
      <c r="F67" s="18"/>
    </row>
    <row r="69" spans="3:4" ht="26.25">
      <c r="C69" s="122" t="s">
        <v>199</v>
      </c>
      <c r="D69" s="123" t="s">
        <v>200</v>
      </c>
    </row>
    <row r="70" spans="3:4" ht="15.75" customHeight="1">
      <c r="C70" s="122"/>
      <c r="D70" s="123"/>
    </row>
    <row r="71" ht="12.75">
      <c r="D71" s="21" t="s">
        <v>51</v>
      </c>
    </row>
    <row r="72" ht="15.75">
      <c r="D72" s="20" t="s">
        <v>137</v>
      </c>
    </row>
    <row r="73" ht="15.75">
      <c r="D73" s="21" t="s">
        <v>135</v>
      </c>
    </row>
    <row r="74" ht="15.75">
      <c r="D74" s="21" t="s">
        <v>174</v>
      </c>
    </row>
    <row r="75" ht="15.75">
      <c r="D75" s="21" t="s">
        <v>133</v>
      </c>
    </row>
    <row r="76" ht="14.25">
      <c r="D76" s="21" t="s">
        <v>129</v>
      </c>
    </row>
    <row r="77" ht="12.75">
      <c r="D77" s="21" t="s">
        <v>140</v>
      </c>
    </row>
    <row r="78" ht="15.75">
      <c r="D78" s="21" t="s">
        <v>177</v>
      </c>
    </row>
    <row r="79" ht="15.75">
      <c r="D79" s="21" t="s">
        <v>91</v>
      </c>
    </row>
    <row r="80" ht="12.75">
      <c r="D80" s="21" t="s">
        <v>53</v>
      </c>
    </row>
    <row r="81" spans="3:4" ht="12.75">
      <c r="C81" s="48"/>
      <c r="D81" s="48" t="s">
        <v>141</v>
      </c>
    </row>
    <row r="82" spans="3:4" ht="12.75">
      <c r="C82" s="48"/>
      <c r="D82" s="21"/>
    </row>
    <row r="83" spans="3:4" ht="12.75">
      <c r="C83" s="48"/>
      <c r="D83" s="21"/>
    </row>
    <row r="84" s="126" customFormat="1" ht="26.25">
      <c r="B84" s="125" t="s">
        <v>197</v>
      </c>
    </row>
    <row r="85" s="126" customFormat="1" ht="15" customHeight="1">
      <c r="B85" s="125"/>
    </row>
    <row r="86" spans="3:5" ht="23.25">
      <c r="C86" s="139" t="s">
        <v>201</v>
      </c>
      <c r="D86" s="140" t="s">
        <v>202</v>
      </c>
      <c r="E86" s="21"/>
    </row>
    <row r="87" spans="4:5" ht="12.75" customHeight="1">
      <c r="D87" s="21"/>
      <c r="E87" s="21"/>
    </row>
    <row r="88" ht="12.75">
      <c r="D88" s="21" t="s">
        <v>51</v>
      </c>
    </row>
    <row r="89" ht="14.25">
      <c r="D89" s="21" t="s">
        <v>129</v>
      </c>
    </row>
    <row r="90" ht="15.75">
      <c r="D90" s="21" t="s">
        <v>91</v>
      </c>
    </row>
    <row r="91" spans="2:4" ht="12.75">
      <c r="B91" s="21"/>
      <c r="D91" s="21" t="s">
        <v>140</v>
      </c>
    </row>
    <row r="92" ht="12.75">
      <c r="B92" s="21"/>
    </row>
    <row r="93" spans="2:6" ht="24.75">
      <c r="B93" s="21"/>
      <c r="C93" s="139" t="s">
        <v>201</v>
      </c>
      <c r="D93" s="138">
        <f>(2*D105*0.4*(F34)^(1/2))/(F31*F28)</f>
        <v>0.40046908315866114</v>
      </c>
      <c r="E93" s="141" t="s">
        <v>203</v>
      </c>
      <c r="F93" s="47"/>
    </row>
    <row r="94" spans="2:6" ht="20.25">
      <c r="B94" s="21"/>
      <c r="C94" s="139"/>
      <c r="D94" s="138"/>
      <c r="E94" s="141"/>
      <c r="F94" s="47"/>
    </row>
    <row r="95" ht="23.25">
      <c r="B95" s="125" t="s">
        <v>92</v>
      </c>
    </row>
    <row r="96" ht="12.75" customHeight="1">
      <c r="B96" s="125"/>
    </row>
    <row r="97" spans="3:4" ht="23.25">
      <c r="C97" s="139" t="s">
        <v>204</v>
      </c>
      <c r="D97" s="141" t="s">
        <v>205</v>
      </c>
    </row>
    <row r="98" spans="3:4" ht="12.75" customHeight="1">
      <c r="C98" s="124"/>
      <c r="D98" s="121"/>
    </row>
    <row r="99" spans="3:4" ht="13.5" customHeight="1">
      <c r="C99" s="124"/>
      <c r="D99" s="21" t="s">
        <v>51</v>
      </c>
    </row>
    <row r="100" ht="15.75">
      <c r="D100" s="21" t="s">
        <v>91</v>
      </c>
    </row>
    <row r="101" spans="2:4" ht="15.75">
      <c r="B101" s="21"/>
      <c r="D101" s="21" t="s">
        <v>169</v>
      </c>
    </row>
    <row r="102" spans="2:4" ht="15.75">
      <c r="B102" s="21"/>
      <c r="D102" s="21" t="s">
        <v>170</v>
      </c>
    </row>
    <row r="103" spans="1:4" ht="15.75">
      <c r="A103" s="9"/>
      <c r="B103" s="21"/>
      <c r="D103" s="21" t="s">
        <v>171</v>
      </c>
    </row>
    <row r="104" ht="12.75" customHeight="1">
      <c r="A104" s="9"/>
    </row>
    <row r="105" spans="1:5" ht="24.75">
      <c r="A105" s="9"/>
      <c r="C105" s="139" t="s">
        <v>204</v>
      </c>
      <c r="D105" s="138">
        <f>2*(H20*H21)+2*(H22*H20)+2*(H22*H21)</f>
        <v>97.548192</v>
      </c>
      <c r="E105" s="141" t="s">
        <v>206</v>
      </c>
    </row>
    <row r="106" spans="1:4" ht="12.75">
      <c r="A106" s="9"/>
      <c r="B106" s="21"/>
      <c r="C106" s="89"/>
      <c r="D106" s="21"/>
    </row>
    <row r="107" spans="1:2" ht="26.25">
      <c r="A107" s="9"/>
      <c r="B107" s="121" t="s">
        <v>198</v>
      </c>
    </row>
    <row r="108" spans="1:2" ht="12.75" customHeight="1">
      <c r="A108" s="9"/>
      <c r="B108" s="121"/>
    </row>
    <row r="109" spans="1:4" ht="23.25">
      <c r="A109" s="9"/>
      <c r="C109" s="139" t="s">
        <v>207</v>
      </c>
      <c r="D109" s="141" t="s">
        <v>209</v>
      </c>
    </row>
    <row r="110" spans="1:4" ht="12.75" customHeight="1">
      <c r="A110" s="9"/>
      <c r="C110" s="124"/>
      <c r="D110" s="121"/>
    </row>
    <row r="111" spans="1:5" ht="12.75">
      <c r="A111" s="9"/>
      <c r="D111" s="21" t="s">
        <v>51</v>
      </c>
      <c r="E111" s="21"/>
    </row>
    <row r="112" spans="1:4" ht="12.75">
      <c r="A112" s="9"/>
      <c r="D112" s="21" t="s">
        <v>53</v>
      </c>
    </row>
    <row r="113" spans="1:4" ht="12.75">
      <c r="A113" s="9"/>
      <c r="D113" s="21" t="s">
        <v>140</v>
      </c>
    </row>
    <row r="114" spans="1:8" ht="15.75">
      <c r="A114" s="9"/>
      <c r="D114" s="21" t="s">
        <v>177</v>
      </c>
      <c r="H114" s="108"/>
    </row>
    <row r="115" spans="1:8" ht="12.75" customHeight="1">
      <c r="A115" s="9"/>
      <c r="D115" s="21"/>
      <c r="H115" s="108"/>
    </row>
    <row r="116" spans="1:5" ht="24" thickBot="1">
      <c r="A116" s="9"/>
      <c r="C116" s="139" t="s">
        <v>207</v>
      </c>
      <c r="D116" s="142">
        <f>F62/(F31*F28)</f>
        <v>6.624973675167516</v>
      </c>
      <c r="E116" s="143" t="s">
        <v>208</v>
      </c>
    </row>
    <row r="117" spans="1:11" ht="13.5" thickTop="1">
      <c r="A117" s="127"/>
      <c r="B117" s="8"/>
      <c r="C117" s="128"/>
      <c r="D117" s="8"/>
      <c r="E117" s="8"/>
      <c r="F117" s="8"/>
      <c r="G117" s="8"/>
      <c r="H117" s="8"/>
      <c r="I117" s="8"/>
      <c r="J117" s="8"/>
      <c r="K117" s="8"/>
    </row>
    <row r="118" spans="1:2" ht="20.25">
      <c r="A118" s="9"/>
      <c r="B118" s="141" t="s">
        <v>210</v>
      </c>
    </row>
    <row r="119" spans="1:2" ht="12.75" customHeight="1">
      <c r="A119" s="9"/>
      <c r="B119" s="141"/>
    </row>
    <row r="120" spans="1:4" ht="24.75">
      <c r="A120" s="9"/>
      <c r="C120" s="145" t="s">
        <v>211</v>
      </c>
      <c r="D120" s="141" t="s">
        <v>212</v>
      </c>
    </row>
    <row r="121" spans="1:7" ht="12.75">
      <c r="A121" s="9"/>
      <c r="E121" s="35"/>
      <c r="F121" s="27"/>
      <c r="G121" s="27"/>
    </row>
    <row r="122" spans="1:7" ht="15.75">
      <c r="A122" s="9"/>
      <c r="C122" s="144" t="s">
        <v>136</v>
      </c>
      <c r="D122" s="28">
        <f>(2*D116/D93^2)*(D93*F63^(0.5)-1+EXP(-D93*F63^(0.5)))</f>
        <v>280.8491218494351</v>
      </c>
      <c r="F122" s="27"/>
      <c r="G122" s="27"/>
    </row>
    <row r="123" spans="1:9" ht="16.5">
      <c r="A123" s="9"/>
      <c r="C123" s="137" t="s">
        <v>128</v>
      </c>
      <c r="D123" s="28">
        <f>D122+H25</f>
        <v>578.849121849435</v>
      </c>
      <c r="E123" s="21" t="s">
        <v>19</v>
      </c>
      <c r="F123" s="46"/>
      <c r="G123" s="46"/>
      <c r="H123" s="46"/>
      <c r="I123" s="46"/>
    </row>
    <row r="124" spans="1:9" ht="16.5" thickBot="1">
      <c r="A124" s="9"/>
      <c r="E124" s="21"/>
      <c r="F124" s="46"/>
      <c r="G124" s="46"/>
      <c r="H124" s="46"/>
      <c r="I124" s="46"/>
    </row>
    <row r="125" spans="1:11" ht="38.25" customHeight="1" thickBot="1" thickTop="1">
      <c r="A125" s="109" t="s">
        <v>191</v>
      </c>
      <c r="B125" s="105" t="s">
        <v>192</v>
      </c>
      <c r="C125" s="106">
        <f>(E125*1.8)+32</f>
        <v>582.5284193289831</v>
      </c>
      <c r="D125" s="107" t="s">
        <v>17</v>
      </c>
      <c r="E125" s="106">
        <f>D123-273</f>
        <v>305.84912184943505</v>
      </c>
      <c r="F125" s="105" t="s">
        <v>18</v>
      </c>
      <c r="G125" s="101"/>
      <c r="H125" s="102"/>
      <c r="I125" s="102"/>
      <c r="J125" s="103"/>
      <c r="K125" s="104"/>
    </row>
    <row r="126" spans="13:15" ht="13.5" thickTop="1">
      <c r="M126" s="42"/>
      <c r="N126" s="42"/>
      <c r="O126" s="40"/>
    </row>
    <row r="127" spans="1:11" ht="12.75" customHeight="1">
      <c r="A127" s="190" t="s">
        <v>186</v>
      </c>
      <c r="B127" s="191"/>
      <c r="C127" s="191"/>
      <c r="D127" s="191"/>
      <c r="E127" s="191"/>
      <c r="F127" s="191"/>
      <c r="G127" s="191"/>
      <c r="H127" s="191"/>
      <c r="I127" s="191"/>
      <c r="J127" s="191"/>
      <c r="K127" s="192"/>
    </row>
    <row r="128" spans="1:11" ht="12.75" customHeight="1">
      <c r="A128" s="164" t="s">
        <v>187</v>
      </c>
      <c r="B128" s="165"/>
      <c r="C128" s="165"/>
      <c r="D128" s="165"/>
      <c r="E128" s="165"/>
      <c r="F128" s="165"/>
      <c r="G128" s="165"/>
      <c r="H128" s="165"/>
      <c r="I128" s="165"/>
      <c r="J128" s="165"/>
      <c r="K128" s="166"/>
    </row>
    <row r="129" spans="1:11" ht="12.75" customHeight="1">
      <c r="A129" s="167"/>
      <c r="B129" s="168"/>
      <c r="C129" s="168"/>
      <c r="D129" s="168"/>
      <c r="E129" s="168"/>
      <c r="F129" s="168"/>
      <c r="G129" s="168"/>
      <c r="H129" s="168"/>
      <c r="I129" s="168"/>
      <c r="J129" s="168"/>
      <c r="K129" s="169"/>
    </row>
    <row r="130" spans="1:11" ht="12.75" customHeight="1">
      <c r="A130" s="167"/>
      <c r="B130" s="168"/>
      <c r="C130" s="168"/>
      <c r="D130" s="168"/>
      <c r="E130" s="168"/>
      <c r="F130" s="168"/>
      <c r="G130" s="168"/>
      <c r="H130" s="168"/>
      <c r="I130" s="168"/>
      <c r="J130" s="168"/>
      <c r="K130" s="169"/>
    </row>
    <row r="131" spans="1:11" ht="12.75" customHeight="1">
      <c r="A131" s="167"/>
      <c r="B131" s="168"/>
      <c r="C131" s="168"/>
      <c r="D131" s="168"/>
      <c r="E131" s="168"/>
      <c r="F131" s="168"/>
      <c r="G131" s="168"/>
      <c r="H131" s="168"/>
      <c r="I131" s="168"/>
      <c r="J131" s="168"/>
      <c r="K131" s="169"/>
    </row>
    <row r="132" spans="1:11" ht="12.75" customHeight="1">
      <c r="A132" s="167"/>
      <c r="B132" s="168"/>
      <c r="C132" s="168"/>
      <c r="D132" s="168"/>
      <c r="E132" s="168"/>
      <c r="F132" s="168"/>
      <c r="G132" s="168"/>
      <c r="H132" s="168"/>
      <c r="I132" s="168"/>
      <c r="J132" s="168"/>
      <c r="K132" s="169"/>
    </row>
    <row r="133" spans="1:11" ht="12.75" customHeight="1">
      <c r="A133" s="167"/>
      <c r="B133" s="168"/>
      <c r="C133" s="168"/>
      <c r="D133" s="168"/>
      <c r="E133" s="168"/>
      <c r="F133" s="168"/>
      <c r="G133" s="168"/>
      <c r="H133" s="168"/>
      <c r="I133" s="168"/>
      <c r="J133" s="168"/>
      <c r="K133" s="169"/>
    </row>
    <row r="134" spans="1:11" ht="12.75" customHeight="1">
      <c r="A134" s="170"/>
      <c r="B134" s="171"/>
      <c r="C134" s="171"/>
      <c r="D134" s="171"/>
      <c r="E134" s="171"/>
      <c r="F134" s="171"/>
      <c r="G134" s="171"/>
      <c r="H134" s="171"/>
      <c r="I134" s="171"/>
      <c r="J134" s="171"/>
      <c r="K134" s="172"/>
    </row>
    <row r="135" spans="1:11" ht="12.75">
      <c r="A135" s="201"/>
      <c r="B135" s="201"/>
      <c r="C135" s="201"/>
      <c r="D135" s="201"/>
      <c r="E135" s="201"/>
      <c r="F135" s="201"/>
      <c r="G135" s="201"/>
      <c r="H135" s="201"/>
      <c r="I135" s="201"/>
      <c r="J135" s="201"/>
      <c r="K135" s="201"/>
    </row>
    <row r="136" spans="1:11" ht="12.75" hidden="1">
      <c r="A136" s="159"/>
      <c r="B136" s="160"/>
      <c r="C136" s="160"/>
      <c r="D136" s="160"/>
      <c r="E136" s="160"/>
      <c r="F136" s="160"/>
      <c r="G136" s="160"/>
      <c r="H136" s="160"/>
      <c r="I136" s="160"/>
      <c r="J136" s="160"/>
      <c r="K136" s="160"/>
    </row>
    <row r="137" spans="1:11" ht="12.75">
      <c r="A137" s="160"/>
      <c r="B137" s="160"/>
      <c r="C137" s="160"/>
      <c r="D137" s="160"/>
      <c r="E137" s="160"/>
      <c r="F137" s="160"/>
      <c r="G137" s="160"/>
      <c r="H137" s="160"/>
      <c r="I137" s="160"/>
      <c r="J137" s="160"/>
      <c r="K137" s="160"/>
    </row>
    <row r="138" spans="1:11" ht="14.25">
      <c r="A138" s="98" t="s">
        <v>152</v>
      </c>
      <c r="B138" s="161"/>
      <c r="C138" s="162"/>
      <c r="D138" s="163"/>
      <c r="E138" s="98" t="s">
        <v>188</v>
      </c>
      <c r="F138" s="99"/>
      <c r="G138" s="173" t="s">
        <v>189</v>
      </c>
      <c r="H138" s="174"/>
      <c r="I138" s="175"/>
      <c r="J138" s="176"/>
      <c r="K138" s="177"/>
    </row>
    <row r="139" spans="1:11" ht="12.75">
      <c r="A139" s="193"/>
      <c r="B139" s="160"/>
      <c r="C139" s="160"/>
      <c r="D139" s="160"/>
      <c r="E139" s="160"/>
      <c r="F139" s="160"/>
      <c r="G139" s="160"/>
      <c r="H139" s="160"/>
      <c r="I139" s="160"/>
      <c r="J139" s="160"/>
      <c r="K139" s="160"/>
    </row>
    <row r="140" spans="1:11" ht="12.75">
      <c r="A140" s="193"/>
      <c r="B140" s="160"/>
      <c r="C140" s="160"/>
      <c r="D140" s="160"/>
      <c r="E140" s="160"/>
      <c r="F140" s="160"/>
      <c r="G140" s="160"/>
      <c r="H140" s="160"/>
      <c r="I140" s="160"/>
      <c r="J140" s="160"/>
      <c r="K140" s="160"/>
    </row>
    <row r="141" spans="1:11" ht="14.25">
      <c r="A141" s="98" t="s">
        <v>154</v>
      </c>
      <c r="B141" s="194"/>
      <c r="C141" s="195"/>
      <c r="D141" s="163"/>
      <c r="E141" s="98" t="s">
        <v>188</v>
      </c>
      <c r="F141" s="100"/>
      <c r="G141" s="173" t="s">
        <v>189</v>
      </c>
      <c r="H141" s="174"/>
      <c r="I141" s="175"/>
      <c r="J141" s="176"/>
      <c r="K141" s="177"/>
    </row>
    <row r="142" spans="1:11" ht="12.75">
      <c r="A142" s="160"/>
      <c r="B142" s="160"/>
      <c r="C142" s="160"/>
      <c r="D142" s="160"/>
      <c r="E142" s="160"/>
      <c r="F142" s="160"/>
      <c r="G142" s="160"/>
      <c r="H142" s="160"/>
      <c r="I142" s="160"/>
      <c r="J142" s="160"/>
      <c r="K142" s="160"/>
    </row>
    <row r="143" spans="1:11" ht="12.75">
      <c r="A143" s="160"/>
      <c r="B143" s="160"/>
      <c r="C143" s="160"/>
      <c r="D143" s="160"/>
      <c r="E143" s="160"/>
      <c r="F143" s="160"/>
      <c r="G143" s="160"/>
      <c r="H143" s="160"/>
      <c r="I143" s="160"/>
      <c r="J143" s="160"/>
      <c r="K143" s="160"/>
    </row>
    <row r="144" spans="1:11" s="44" customFormat="1" ht="14.25" customHeight="1">
      <c r="A144" s="199" t="s">
        <v>190</v>
      </c>
      <c r="B144" s="200"/>
      <c r="C144" s="200"/>
      <c r="D144" s="200"/>
      <c r="E144" s="200"/>
      <c r="F144" s="200"/>
      <c r="G144" s="200"/>
      <c r="H144" s="200"/>
      <c r="I144" s="200"/>
      <c r="J144" s="200"/>
      <c r="K144" s="200"/>
    </row>
    <row r="145" spans="1:11" s="44" customFormat="1" ht="12.75">
      <c r="A145" s="181"/>
      <c r="B145" s="182"/>
      <c r="C145" s="182"/>
      <c r="D145" s="182"/>
      <c r="E145" s="182"/>
      <c r="F145" s="182"/>
      <c r="G145" s="182"/>
      <c r="H145" s="182"/>
      <c r="I145" s="182"/>
      <c r="J145" s="182"/>
      <c r="K145" s="183"/>
    </row>
    <row r="146" spans="1:11" s="44" customFormat="1" ht="12.75">
      <c r="A146" s="184"/>
      <c r="B146" s="185"/>
      <c r="C146" s="185"/>
      <c r="D146" s="185"/>
      <c r="E146" s="185"/>
      <c r="F146" s="185"/>
      <c r="G146" s="185"/>
      <c r="H146" s="185"/>
      <c r="I146" s="185"/>
      <c r="J146" s="185"/>
      <c r="K146" s="186"/>
    </row>
    <row r="147" spans="1:11" s="44" customFormat="1" ht="12.75">
      <c r="A147" s="184"/>
      <c r="B147" s="185"/>
      <c r="C147" s="185"/>
      <c r="D147" s="185"/>
      <c r="E147" s="185"/>
      <c r="F147" s="185"/>
      <c r="G147" s="185"/>
      <c r="H147" s="185"/>
      <c r="I147" s="185"/>
      <c r="J147" s="185"/>
      <c r="K147" s="186"/>
    </row>
    <row r="148" spans="1:11" s="44" customFormat="1" ht="12.75">
      <c r="A148" s="184"/>
      <c r="B148" s="185"/>
      <c r="C148" s="185"/>
      <c r="D148" s="185"/>
      <c r="E148" s="185"/>
      <c r="F148" s="185"/>
      <c r="G148" s="185"/>
      <c r="H148" s="185"/>
      <c r="I148" s="185"/>
      <c r="J148" s="185"/>
      <c r="K148" s="186"/>
    </row>
    <row r="149" spans="1:11" s="44" customFormat="1" ht="12.75">
      <c r="A149" s="184"/>
      <c r="B149" s="185"/>
      <c r="C149" s="185"/>
      <c r="D149" s="185"/>
      <c r="E149" s="185"/>
      <c r="F149" s="185"/>
      <c r="G149" s="185"/>
      <c r="H149" s="185"/>
      <c r="I149" s="185"/>
      <c r="J149" s="185"/>
      <c r="K149" s="186"/>
    </row>
    <row r="150" spans="1:11" s="44" customFormat="1" ht="12.75">
      <c r="A150" s="184"/>
      <c r="B150" s="185"/>
      <c r="C150" s="185"/>
      <c r="D150" s="185"/>
      <c r="E150" s="185"/>
      <c r="F150" s="185"/>
      <c r="G150" s="185"/>
      <c r="H150" s="185"/>
      <c r="I150" s="185"/>
      <c r="J150" s="185"/>
      <c r="K150" s="186"/>
    </row>
    <row r="151" spans="1:11" s="44" customFormat="1" ht="12.75">
      <c r="A151" s="184"/>
      <c r="B151" s="185"/>
      <c r="C151" s="185"/>
      <c r="D151" s="185"/>
      <c r="E151" s="185"/>
      <c r="F151" s="185"/>
      <c r="G151" s="185"/>
      <c r="H151" s="185"/>
      <c r="I151" s="185"/>
      <c r="J151" s="185"/>
      <c r="K151" s="186"/>
    </row>
    <row r="152" spans="1:11" s="44" customFormat="1" ht="12.75">
      <c r="A152" s="184"/>
      <c r="B152" s="185"/>
      <c r="C152" s="185"/>
      <c r="D152" s="185"/>
      <c r="E152" s="185"/>
      <c r="F152" s="185"/>
      <c r="G152" s="185"/>
      <c r="H152" s="185"/>
      <c r="I152" s="185"/>
      <c r="J152" s="185"/>
      <c r="K152" s="186"/>
    </row>
    <row r="153" spans="1:11" s="44" customFormat="1" ht="12.75">
      <c r="A153" s="187"/>
      <c r="B153" s="188"/>
      <c r="C153" s="188"/>
      <c r="D153" s="188"/>
      <c r="E153" s="188"/>
      <c r="F153" s="188"/>
      <c r="G153" s="188"/>
      <c r="H153" s="188"/>
      <c r="I153" s="188"/>
      <c r="J153" s="188"/>
      <c r="K153" s="189"/>
    </row>
    <row r="154" s="44" customFormat="1" ht="12.75">
      <c r="K154"/>
    </row>
    <row r="155" s="44" customFormat="1" ht="13.5" thickBot="1">
      <c r="K155"/>
    </row>
    <row r="156" spans="1:11" s="44" customFormat="1" ht="14.25" thickBot="1" thickTop="1">
      <c r="A156" s="72" t="s">
        <v>164</v>
      </c>
      <c r="B156" s="73" t="s">
        <v>166</v>
      </c>
      <c r="C156" s="73"/>
      <c r="D156" s="73"/>
      <c r="E156" s="73"/>
      <c r="F156" s="73"/>
      <c r="G156" s="74"/>
      <c r="H156" s="226" t="s">
        <v>153</v>
      </c>
      <c r="K156"/>
    </row>
    <row r="157" spans="1:11" s="44" customFormat="1" ht="14.25" thickBot="1" thickTop="1">
      <c r="A157" s="76" t="s">
        <v>165</v>
      </c>
      <c r="B157" s="77" t="s">
        <v>168</v>
      </c>
      <c r="C157" s="77"/>
      <c r="D157" s="77" t="s">
        <v>72</v>
      </c>
      <c r="E157" s="77"/>
      <c r="F157" s="77"/>
      <c r="G157" s="78"/>
      <c r="H157" s="227" t="s">
        <v>218</v>
      </c>
      <c r="K157"/>
    </row>
    <row r="158" spans="1:11" s="44" customFormat="1" ht="15.75">
      <c r="A158" s="79" t="s">
        <v>173</v>
      </c>
      <c r="B158" s="80" t="s">
        <v>175</v>
      </c>
      <c r="C158" s="80"/>
      <c r="D158" s="80"/>
      <c r="E158" s="80"/>
      <c r="F158" s="80"/>
      <c r="G158" s="81"/>
      <c r="H158" s="228" t="s">
        <v>216</v>
      </c>
      <c r="K158"/>
    </row>
    <row r="159" spans="1:11" s="44" customFormat="1" ht="12.75">
      <c r="A159" s="79"/>
      <c r="B159" s="153" t="s">
        <v>217</v>
      </c>
      <c r="C159" s="154"/>
      <c r="D159" s="154"/>
      <c r="E159" s="154"/>
      <c r="F159" s="154"/>
      <c r="G159" s="155"/>
      <c r="H159" s="79"/>
      <c r="K159"/>
    </row>
    <row r="160" spans="1:11" s="44" customFormat="1" ht="13.5" thickBot="1">
      <c r="A160" s="152"/>
      <c r="B160" s="156"/>
      <c r="C160" s="157"/>
      <c r="D160" s="157"/>
      <c r="E160" s="157"/>
      <c r="F160" s="157"/>
      <c r="G160" s="158"/>
      <c r="H160" s="152"/>
      <c r="K160"/>
    </row>
    <row r="161" spans="1:8" s="44" customFormat="1" ht="12.75">
      <c r="A161" s="79"/>
      <c r="B161" s="80"/>
      <c r="C161" s="80"/>
      <c r="D161" s="80"/>
      <c r="E161" s="80"/>
      <c r="F161" s="80"/>
      <c r="G161" s="81"/>
      <c r="H161" s="79"/>
    </row>
    <row r="162" spans="1:11" s="75" customFormat="1" ht="12.75">
      <c r="A162" s="79"/>
      <c r="B162" s="80"/>
      <c r="C162" s="80"/>
      <c r="D162" s="80"/>
      <c r="E162" s="80"/>
      <c r="F162" s="80"/>
      <c r="G162" s="81"/>
      <c r="H162" s="79"/>
      <c r="I162" s="44"/>
      <c r="J162" s="44"/>
      <c r="K162" s="44"/>
    </row>
    <row r="163" spans="1:11" s="75" customFormat="1" ht="12.75">
      <c r="A163" s="79"/>
      <c r="B163" s="80"/>
      <c r="C163" s="80"/>
      <c r="D163" s="80"/>
      <c r="E163" s="80"/>
      <c r="F163" s="80"/>
      <c r="G163" s="81"/>
      <c r="H163" s="79"/>
      <c r="I163" s="44"/>
      <c r="J163" s="44"/>
      <c r="K163" s="44"/>
    </row>
    <row r="164" spans="1:11" s="75" customFormat="1" ht="12.75">
      <c r="A164" s="79"/>
      <c r="B164" s="80"/>
      <c r="C164" s="80"/>
      <c r="D164" s="80"/>
      <c r="E164" s="80"/>
      <c r="F164" s="80"/>
      <c r="G164" s="81"/>
      <c r="H164" s="79"/>
      <c r="I164" s="44"/>
      <c r="J164" s="44"/>
      <c r="K164" s="44"/>
    </row>
    <row r="165" spans="1:11" s="75" customFormat="1" ht="12.75">
      <c r="A165" s="79"/>
      <c r="B165" s="80"/>
      <c r="C165" s="80"/>
      <c r="D165" s="80"/>
      <c r="E165" s="80"/>
      <c r="F165" s="80"/>
      <c r="G165" s="81"/>
      <c r="H165" s="79"/>
      <c r="I165" s="44"/>
      <c r="J165" s="44"/>
      <c r="K165" s="44"/>
    </row>
    <row r="166" spans="1:11" s="75" customFormat="1" ht="12.75">
      <c r="A166" s="79"/>
      <c r="B166" s="80"/>
      <c r="C166" s="80"/>
      <c r="D166" s="80"/>
      <c r="E166" s="80"/>
      <c r="F166" s="80"/>
      <c r="G166" s="81"/>
      <c r="H166" s="79"/>
      <c r="I166" s="44"/>
      <c r="J166" s="44"/>
      <c r="K166" s="44"/>
    </row>
    <row r="167" spans="1:11" s="75" customFormat="1" ht="12.75">
      <c r="A167" s="79"/>
      <c r="B167" s="80"/>
      <c r="C167" s="80"/>
      <c r="D167" s="80"/>
      <c r="E167" s="80"/>
      <c r="F167" s="80"/>
      <c r="G167" s="81"/>
      <c r="H167" s="79"/>
      <c r="I167" s="44"/>
      <c r="J167" s="44"/>
      <c r="K167" s="44"/>
    </row>
    <row r="168" spans="1:11" s="75" customFormat="1" ht="12.75">
      <c r="A168" s="79"/>
      <c r="B168" s="80"/>
      <c r="C168" s="80"/>
      <c r="D168" s="80"/>
      <c r="E168" s="80"/>
      <c r="F168" s="80"/>
      <c r="G168" s="81"/>
      <c r="H168" s="79"/>
      <c r="K168" s="44"/>
    </row>
    <row r="169" spans="1:11" s="75" customFormat="1" ht="12.75">
      <c r="A169" s="79"/>
      <c r="B169" s="80"/>
      <c r="C169" s="80"/>
      <c r="D169" s="80"/>
      <c r="E169" s="80"/>
      <c r="F169" s="80"/>
      <c r="G169" s="81"/>
      <c r="H169" s="79"/>
      <c r="K169" s="44"/>
    </row>
    <row r="170" spans="1:11" s="75" customFormat="1" ht="12.75">
      <c r="A170" s="79"/>
      <c r="B170" s="80"/>
      <c r="C170" s="80"/>
      <c r="D170" s="80"/>
      <c r="E170" s="80"/>
      <c r="F170" s="80"/>
      <c r="G170" s="81"/>
      <c r="H170" s="79"/>
      <c r="K170" s="44"/>
    </row>
    <row r="171" spans="1:11" s="75" customFormat="1" ht="12.75">
      <c r="A171" s="79"/>
      <c r="B171" s="80"/>
      <c r="C171" s="80"/>
      <c r="D171" s="80"/>
      <c r="E171" s="80"/>
      <c r="F171" s="80"/>
      <c r="G171" s="81"/>
      <c r="H171" s="79"/>
      <c r="K171" s="44"/>
    </row>
    <row r="172" spans="1:11" s="75" customFormat="1" ht="12.75">
      <c r="A172" s="79"/>
      <c r="B172" s="80"/>
      <c r="C172" s="80"/>
      <c r="D172" s="80"/>
      <c r="E172" s="80"/>
      <c r="F172" s="80"/>
      <c r="G172" s="81"/>
      <c r="H172" s="79"/>
      <c r="K172" s="44"/>
    </row>
    <row r="173" spans="1:11" s="75" customFormat="1" ht="12.75">
      <c r="A173" s="79"/>
      <c r="B173" s="80"/>
      <c r="C173" s="80"/>
      <c r="D173" s="80"/>
      <c r="E173" s="80"/>
      <c r="F173" s="80"/>
      <c r="G173" s="81"/>
      <c r="H173" s="79"/>
      <c r="K173" s="44"/>
    </row>
    <row r="174" spans="1:11" s="75" customFormat="1" ht="13.5" thickBot="1">
      <c r="A174" s="82"/>
      <c r="B174" s="83"/>
      <c r="C174" s="83"/>
      <c r="D174" s="83"/>
      <c r="E174" s="84"/>
      <c r="F174" s="84"/>
      <c r="G174" s="85"/>
      <c r="H174" s="86"/>
      <c r="K174" s="44"/>
    </row>
    <row r="175" spans="1:11" s="75" customFormat="1" ht="13.5" thickTop="1">
      <c r="A175"/>
      <c r="B175"/>
      <c r="C175"/>
      <c r="D175"/>
      <c r="E175"/>
      <c r="F175"/>
      <c r="G175"/>
      <c r="H175"/>
      <c r="K175" s="44"/>
    </row>
    <row r="176" spans="1:11" s="75" customFormat="1" ht="12.75">
      <c r="A176"/>
      <c r="B176"/>
      <c r="C176"/>
      <c r="D176"/>
      <c r="E176"/>
      <c r="F176"/>
      <c r="G176"/>
      <c r="H176"/>
      <c r="K176" s="44"/>
    </row>
    <row r="177" spans="1:11" s="75" customFormat="1" ht="12.75">
      <c r="A177"/>
      <c r="B177"/>
      <c r="C177"/>
      <c r="D177"/>
      <c r="E177"/>
      <c r="F177"/>
      <c r="G177"/>
      <c r="H177"/>
      <c r="K177" s="44"/>
    </row>
    <row r="178" spans="1:11" s="75" customFormat="1" ht="12.75">
      <c r="A178"/>
      <c r="B178"/>
      <c r="C178"/>
      <c r="D178"/>
      <c r="E178"/>
      <c r="F178"/>
      <c r="G178"/>
      <c r="H178"/>
      <c r="K178" s="44"/>
    </row>
    <row r="179" spans="1:8" s="75" customFormat="1" ht="12.75">
      <c r="A179"/>
      <c r="B179"/>
      <c r="C179"/>
      <c r="D179"/>
      <c r="E179"/>
      <c r="F179"/>
      <c r="G179"/>
      <c r="H179"/>
    </row>
    <row r="180" spans="1:8" s="75" customFormat="1" ht="12.75">
      <c r="A180"/>
      <c r="B180"/>
      <c r="C180"/>
      <c r="D180"/>
      <c r="E180"/>
      <c r="F180"/>
      <c r="G180"/>
      <c r="H180"/>
    </row>
    <row r="181" spans="1:11" s="44" customFormat="1" ht="12.75">
      <c r="A181"/>
      <c r="B181"/>
      <c r="C181"/>
      <c r="D181"/>
      <c r="E181"/>
      <c r="F181"/>
      <c r="G181"/>
      <c r="H181"/>
      <c r="I181" s="75"/>
      <c r="J181" s="75"/>
      <c r="K181" s="75"/>
    </row>
    <row r="182" spans="1:11" s="44" customFormat="1" ht="12.75">
      <c r="A182"/>
      <c r="B182"/>
      <c r="C182"/>
      <c r="D182"/>
      <c r="E182"/>
      <c r="F182"/>
      <c r="G182"/>
      <c r="H182"/>
      <c r="I182" s="75"/>
      <c r="J182" s="75"/>
      <c r="K182" s="75"/>
    </row>
    <row r="183" spans="1:11" s="44" customFormat="1" ht="12.75">
      <c r="A183"/>
      <c r="B183"/>
      <c r="C183"/>
      <c r="D183"/>
      <c r="E183"/>
      <c r="F183"/>
      <c r="G183"/>
      <c r="H183"/>
      <c r="I183" s="75"/>
      <c r="J183" s="75"/>
      <c r="K183" s="75"/>
    </row>
    <row r="184" spans="1:11" s="44" customFormat="1" ht="12.75">
      <c r="A184"/>
      <c r="B184"/>
      <c r="C184"/>
      <c r="D184"/>
      <c r="E184"/>
      <c r="F184"/>
      <c r="G184"/>
      <c r="H184"/>
      <c r="I184" s="75"/>
      <c r="J184" s="75"/>
      <c r="K184" s="75"/>
    </row>
    <row r="185" spans="1:11" s="44" customFormat="1" ht="12.75">
      <c r="A185"/>
      <c r="B185"/>
      <c r="C185"/>
      <c r="D185"/>
      <c r="E185"/>
      <c r="F185"/>
      <c r="G185"/>
      <c r="H185"/>
      <c r="I185" s="75"/>
      <c r="J185" s="75"/>
      <c r="K185" s="75"/>
    </row>
    <row r="186" spans="1:11" s="44" customFormat="1" ht="12.75">
      <c r="A186"/>
      <c r="B186"/>
      <c r="C186"/>
      <c r="D186"/>
      <c r="E186"/>
      <c r="F186"/>
      <c r="G186"/>
      <c r="H186"/>
      <c r="I186" s="75"/>
      <c r="J186" s="75"/>
      <c r="K186" s="75"/>
    </row>
    <row r="187" spans="1:11" s="44" customFormat="1" ht="12.75">
      <c r="A187"/>
      <c r="B187"/>
      <c r="C187"/>
      <c r="D187"/>
      <c r="E187"/>
      <c r="F187"/>
      <c r="G187"/>
      <c r="H187"/>
      <c r="K187" s="75"/>
    </row>
    <row r="188" spans="1:11" s="44" customFormat="1" ht="12.75">
      <c r="A188"/>
      <c r="B188"/>
      <c r="C188"/>
      <c r="D188"/>
      <c r="E188"/>
      <c r="F188"/>
      <c r="G188"/>
      <c r="H188"/>
      <c r="K188" s="75"/>
    </row>
    <row r="189" spans="9:11" ht="12.75">
      <c r="I189" s="44"/>
      <c r="J189" s="44"/>
      <c r="K189" s="75"/>
    </row>
    <row r="190" spans="9:11" ht="12.75">
      <c r="I190" s="44"/>
      <c r="J190" s="44"/>
      <c r="K190" s="75"/>
    </row>
    <row r="191" spans="9:11" ht="12.75">
      <c r="I191" s="44"/>
      <c r="J191" s="44"/>
      <c r="K191" s="75"/>
    </row>
    <row r="192" spans="9:11" ht="12.75">
      <c r="I192" s="44"/>
      <c r="J192" s="44"/>
      <c r="K192" s="75"/>
    </row>
    <row r="193" spans="9:11" ht="12.75">
      <c r="I193" s="44"/>
      <c r="J193" s="44"/>
      <c r="K193" s="75"/>
    </row>
    <row r="194" spans="9:11" ht="12.75">
      <c r="I194" s="44"/>
      <c r="J194" s="44"/>
      <c r="K194" s="75"/>
    </row>
    <row r="195" ht="12.75">
      <c r="K195" s="75"/>
    </row>
    <row r="196" ht="12.75">
      <c r="K196" s="75"/>
    </row>
    <row r="197" ht="12.75">
      <c r="K197" s="75"/>
    </row>
    <row r="198" ht="12.75">
      <c r="K198" s="44"/>
    </row>
    <row r="199" ht="12.75">
      <c r="K199" s="44"/>
    </row>
    <row r="200" ht="12.75">
      <c r="K200" s="44"/>
    </row>
    <row r="201" ht="12.75">
      <c r="K201" s="44"/>
    </row>
    <row r="202" ht="12.75">
      <c r="K202" s="44"/>
    </row>
    <row r="203" ht="12.75">
      <c r="K203" s="44"/>
    </row>
    <row r="204" ht="12.75">
      <c r="K204" s="44"/>
    </row>
    <row r="205" ht="12.75">
      <c r="K205" s="44"/>
    </row>
  </sheetData>
  <sheetProtection password="DFFE" sheet="1"/>
  <mergeCells count="42">
    <mergeCell ref="A1:C1"/>
    <mergeCell ref="D1:I1"/>
    <mergeCell ref="J1:K1"/>
    <mergeCell ref="A2:C2"/>
    <mergeCell ref="D2:I2"/>
    <mergeCell ref="J2:K2"/>
    <mergeCell ref="A8:K8"/>
    <mergeCell ref="J3:K3"/>
    <mergeCell ref="A10:K10"/>
    <mergeCell ref="B40:C41"/>
    <mergeCell ref="A3:C3"/>
    <mergeCell ref="A12:K12"/>
    <mergeCell ref="A13:B16"/>
    <mergeCell ref="D3:I3"/>
    <mergeCell ref="G138:H138"/>
    <mergeCell ref="A4:C4"/>
    <mergeCell ref="D4:I4"/>
    <mergeCell ref="J4:K4"/>
    <mergeCell ref="A5:K5"/>
    <mergeCell ref="A6:K6"/>
    <mergeCell ref="C14:J15"/>
    <mergeCell ref="C17:K17"/>
    <mergeCell ref="A7:K7"/>
    <mergeCell ref="A9:K9"/>
    <mergeCell ref="A145:K153"/>
    <mergeCell ref="A127:K127"/>
    <mergeCell ref="A139:K139"/>
    <mergeCell ref="A140:K140"/>
    <mergeCell ref="B141:D141"/>
    <mergeCell ref="A11:K11"/>
    <mergeCell ref="A144:K144"/>
    <mergeCell ref="A135:K135"/>
    <mergeCell ref="A142:K142"/>
    <mergeCell ref="B159:G160"/>
    <mergeCell ref="A136:K136"/>
    <mergeCell ref="A137:K137"/>
    <mergeCell ref="B138:D138"/>
    <mergeCell ref="A128:K134"/>
    <mergeCell ref="G141:H141"/>
    <mergeCell ref="I138:K138"/>
    <mergeCell ref="I141:K141"/>
    <mergeCell ref="A143:K143"/>
  </mergeCells>
  <printOptions/>
  <pageMargins left="0.4" right="0.4" top="1.75" bottom="0.5" header="0.5" footer="0.3"/>
  <pageSetup fitToHeight="0" fitToWidth="1" horizontalDpi="600" verticalDpi="600" orientation="portrait" scale="67" r:id="rId5"/>
  <headerFooter alignWithMargins="0">
    <oddHeader>&amp;L&amp;6&amp;G&amp;C&amp;"Arial,Bold"&amp;16
CHAPTER 2
PREDICTING HOT GAS LAYER TEMPERATURE
IN A ROOM FIRE
WITH DOORS CLOSED
&amp;R
&amp;"Arial,Bold"&amp;16Version 1805.1
(English Units)</oddHeader>
    <oddFooter>&amp;L&amp;F&amp;C&amp;P of &amp;N&amp;R&amp;D&amp;T</oddFooter>
  </headerFooter>
  <rowBreaks count="3" manualBreakCount="3">
    <brk id="38" max="10" man="1"/>
    <brk id="65" max="10" man="1"/>
    <brk id="116" max="10" man="1"/>
  </row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2010-06-18T19:22:43Z</cp:lastPrinted>
  <dcterms:created xsi:type="dcterms:W3CDTF">2001-04-10T10:59:19Z</dcterms:created>
  <dcterms:modified xsi:type="dcterms:W3CDTF">2011-03-24T14:38:36Z</dcterms:modified>
  <cp:category/>
  <cp:version/>
  <cp:contentType/>
  <cp:contentStatus/>
</cp:coreProperties>
</file>