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30" windowWidth="11790" windowHeight="9120" firstSheet="1" activeTab="1"/>
  </bookViews>
  <sheets>
    <sheet name="Worksheet 1" sheetId="1" r:id="rId1"/>
    <sheet name="Temperature-FV" sheetId="2" r:id="rId2"/>
  </sheets>
  <definedNames>
    <definedName name="_xlnm.Print_Area" localSheetId="1">'Temperature-FV'!$A$4:$K$311</definedName>
  </definedNames>
  <calcPr fullCalcOnLoad="1"/>
</workbook>
</file>

<file path=xl/comments2.xml><?xml version="1.0" encoding="utf-8"?>
<comments xmlns="http://schemas.openxmlformats.org/spreadsheetml/2006/main">
  <authors>
    <author>usnrc</author>
  </authors>
  <commentList>
    <comment ref="F30" authorId="0">
      <text>
        <r>
          <rPr>
            <b/>
            <sz val="8"/>
            <rFont val="Tahoma"/>
            <family val="2"/>
          </rPr>
          <t>This default value (1.00) is the most appropriate value for the majority of analyses.  You may change this value for your specific application.  If you change this value please ensure that it is appropriate.</t>
        </r>
      </text>
    </comment>
  </commentList>
</comments>
</file>

<file path=xl/sharedStrings.xml><?xml version="1.0" encoding="utf-8"?>
<sst xmlns="http://schemas.openxmlformats.org/spreadsheetml/2006/main" count="405" uniqueCount="272">
  <si>
    <t>METHOD FOR PREDICTING TEMPERATURE IN A ROOM FIRE WITH</t>
  </si>
  <si>
    <t>The following calculations estimate the hot gas layer temperature in enclosure fire.</t>
  </si>
  <si>
    <t>Parameters should be specified ONLY IN THE RED INPUT PARAMETER BOXES.</t>
  </si>
  <si>
    <t>All subsequent values are calculated by the spreadsheet, and based on values specified in the</t>
  </si>
  <si>
    <t>input parameters.</t>
  </si>
  <si>
    <t>INPUT PARAMETERS</t>
  </si>
  <si>
    <t>COMPARTMENT INFORMATION</t>
  </si>
  <si>
    <r>
      <t>Compartment Width (w</t>
    </r>
    <r>
      <rPr>
        <vertAlign val="subscript"/>
        <sz val="10"/>
        <color indexed="10"/>
        <rFont val="Arial"/>
        <family val="2"/>
      </rPr>
      <t>c</t>
    </r>
    <r>
      <rPr>
        <sz val="10"/>
        <color indexed="10"/>
        <rFont val="Arial"/>
        <family val="2"/>
      </rPr>
      <t>)</t>
    </r>
  </si>
  <si>
    <t>feet</t>
  </si>
  <si>
    <t>m</t>
  </si>
  <si>
    <r>
      <t>Compartment Length (l</t>
    </r>
    <r>
      <rPr>
        <vertAlign val="subscript"/>
        <sz val="10"/>
        <color indexed="10"/>
        <rFont val="Arial"/>
        <family val="2"/>
      </rPr>
      <t>c</t>
    </r>
    <r>
      <rPr>
        <sz val="10"/>
        <color indexed="10"/>
        <rFont val="Arial"/>
        <family val="2"/>
      </rPr>
      <t>)</t>
    </r>
  </si>
  <si>
    <r>
      <t>Compartment Height (h</t>
    </r>
    <r>
      <rPr>
        <vertAlign val="subscript"/>
        <sz val="10"/>
        <color indexed="10"/>
        <rFont val="Arial"/>
        <family val="2"/>
      </rPr>
      <t>c</t>
    </r>
    <r>
      <rPr>
        <sz val="10"/>
        <color indexed="10"/>
        <rFont val="Arial"/>
        <family val="2"/>
      </rPr>
      <t>)</t>
    </r>
  </si>
  <si>
    <r>
      <t>Vent Width (w</t>
    </r>
    <r>
      <rPr>
        <vertAlign val="subscript"/>
        <sz val="10"/>
        <color indexed="10"/>
        <rFont val="Arial"/>
        <family val="2"/>
      </rPr>
      <t>v</t>
    </r>
    <r>
      <rPr>
        <sz val="10"/>
        <color indexed="10"/>
        <rFont val="Arial"/>
        <family val="2"/>
      </rPr>
      <t>)</t>
    </r>
  </si>
  <si>
    <r>
      <t>Vent Height (h</t>
    </r>
    <r>
      <rPr>
        <vertAlign val="subscript"/>
        <sz val="10"/>
        <color indexed="10"/>
        <rFont val="Arial"/>
        <family val="2"/>
      </rPr>
      <t>v</t>
    </r>
    <r>
      <rPr>
        <sz val="10"/>
        <color indexed="10"/>
        <rFont val="Arial"/>
        <family val="2"/>
      </rPr>
      <t>)</t>
    </r>
  </si>
  <si>
    <r>
      <t>Interior Lining Thickness (</t>
    </r>
    <r>
      <rPr>
        <sz val="10"/>
        <color indexed="10"/>
        <rFont val="Symbol"/>
        <family val="1"/>
      </rPr>
      <t>d</t>
    </r>
    <r>
      <rPr>
        <sz val="10"/>
        <color indexed="10"/>
        <rFont val="Arial"/>
        <family val="2"/>
      </rPr>
      <t>)</t>
    </r>
  </si>
  <si>
    <t>AMBIENT CONDITIONS</t>
  </si>
  <si>
    <r>
      <t>Ambient Air Temperature (T</t>
    </r>
    <r>
      <rPr>
        <vertAlign val="subscript"/>
        <sz val="10"/>
        <color indexed="10"/>
        <rFont val="Arial"/>
        <family val="2"/>
      </rPr>
      <t>0</t>
    </r>
    <r>
      <rPr>
        <sz val="10"/>
        <color indexed="10"/>
        <rFont val="Arial"/>
        <family val="2"/>
      </rPr>
      <t>)</t>
    </r>
  </si>
  <si>
    <t>°F</t>
  </si>
  <si>
    <t>°C</t>
  </si>
  <si>
    <t>K</t>
  </si>
  <si>
    <r>
      <t>Specific Heat of Air (c</t>
    </r>
    <r>
      <rPr>
        <vertAlign val="subscript"/>
        <sz val="10"/>
        <color indexed="10"/>
        <rFont val="Arial"/>
        <family val="2"/>
      </rPr>
      <t>p</t>
    </r>
    <r>
      <rPr>
        <sz val="10"/>
        <color indexed="10"/>
        <rFont val="Arial"/>
        <family val="2"/>
      </rPr>
      <t>)</t>
    </r>
  </si>
  <si>
    <r>
      <t>Ambient air Density (</t>
    </r>
    <r>
      <rPr>
        <sz val="10"/>
        <color indexed="10"/>
        <rFont val="Symbol"/>
        <family val="1"/>
      </rPr>
      <t>r</t>
    </r>
    <r>
      <rPr>
        <vertAlign val="subscript"/>
        <sz val="10"/>
        <color indexed="10"/>
        <rFont val="Arial"/>
        <family val="2"/>
      </rPr>
      <t>0</t>
    </r>
    <r>
      <rPr>
        <sz val="10"/>
        <color indexed="10"/>
        <rFont val="Arial"/>
        <family val="2"/>
      </rPr>
      <t>)</t>
    </r>
  </si>
  <si>
    <t>THERMAL PROPERTIES OF ENCLOSING SURFACES</t>
  </si>
  <si>
    <r>
      <t>Interior Lining Thermal Inertia (k</t>
    </r>
    <r>
      <rPr>
        <sz val="10"/>
        <color indexed="10"/>
        <rFont val="Symbol"/>
        <family val="1"/>
      </rPr>
      <t>r</t>
    </r>
    <r>
      <rPr>
        <sz val="10"/>
        <color indexed="10"/>
        <rFont val="Arial"/>
        <family val="2"/>
      </rPr>
      <t>c)</t>
    </r>
  </si>
  <si>
    <r>
      <t xml:space="preserve"> (kW/m</t>
    </r>
    <r>
      <rPr>
        <vertAlign val="superscript"/>
        <sz val="8"/>
        <color indexed="10"/>
        <rFont val="Arial"/>
        <family val="2"/>
      </rPr>
      <t>2</t>
    </r>
    <r>
      <rPr>
        <sz val="8"/>
        <color indexed="10"/>
        <rFont val="Arial"/>
        <family val="2"/>
      </rPr>
      <t>-°C)</t>
    </r>
    <r>
      <rPr>
        <vertAlign val="superscript"/>
        <sz val="8"/>
        <color indexed="10"/>
        <rFont val="Arial"/>
        <family val="2"/>
      </rPr>
      <t>2</t>
    </r>
    <r>
      <rPr>
        <sz val="8"/>
        <color indexed="10"/>
        <rFont val="Arial"/>
        <family val="2"/>
      </rPr>
      <t>-sec</t>
    </r>
  </si>
  <si>
    <t>INTERIOR LINING TYPICAL CONSTRUCTION PROPERTIES for common materials:</t>
  </si>
  <si>
    <t>Matetial</t>
  </si>
  <si>
    <t>k</t>
  </si>
  <si>
    <t xml:space="preserve">                 r</t>
  </si>
  <si>
    <r>
      <t xml:space="preserve">              k</t>
    </r>
    <r>
      <rPr>
        <sz val="8"/>
        <color indexed="12"/>
        <rFont val="Symbol"/>
        <family val="1"/>
      </rPr>
      <t>r</t>
    </r>
    <r>
      <rPr>
        <sz val="8"/>
        <color indexed="12"/>
        <rFont val="Arial"/>
        <family val="2"/>
      </rPr>
      <t>c</t>
    </r>
  </si>
  <si>
    <t>(kW/m-°C)</t>
  </si>
  <si>
    <r>
      <t xml:space="preserve">         (kg/m</t>
    </r>
    <r>
      <rPr>
        <vertAlign val="superscript"/>
        <sz val="8"/>
        <color indexed="12"/>
        <rFont val="Arial"/>
        <family val="2"/>
      </rPr>
      <t>3</t>
    </r>
    <r>
      <rPr>
        <sz val="8"/>
        <color indexed="12"/>
        <rFont val="Arial"/>
        <family val="2"/>
      </rPr>
      <t>)</t>
    </r>
  </si>
  <si>
    <t>Concrete</t>
  </si>
  <si>
    <r>
      <t>1.0 x 10</t>
    </r>
    <r>
      <rPr>
        <vertAlign val="superscript"/>
        <sz val="8"/>
        <color indexed="12"/>
        <rFont val="Arial"/>
        <family val="2"/>
      </rPr>
      <t>-3</t>
    </r>
    <r>
      <rPr>
        <sz val="8"/>
        <color indexed="12"/>
        <rFont val="Arial"/>
        <family val="2"/>
      </rPr>
      <t xml:space="preserve">  </t>
    </r>
  </si>
  <si>
    <t xml:space="preserve">Gypsum Board    </t>
  </si>
  <si>
    <r>
      <t>5.0 x 10</t>
    </r>
    <r>
      <rPr>
        <vertAlign val="superscript"/>
        <sz val="8"/>
        <color indexed="12"/>
        <rFont val="Arial"/>
        <family val="2"/>
      </rPr>
      <t>-4</t>
    </r>
  </si>
  <si>
    <t xml:space="preserve">                0.60</t>
  </si>
  <si>
    <t xml:space="preserve">Steel   </t>
  </si>
  <si>
    <r>
      <t>5.0 x 10</t>
    </r>
    <r>
      <rPr>
        <vertAlign val="superscript"/>
        <sz val="8"/>
        <color indexed="12"/>
        <rFont val="Arial"/>
        <family val="2"/>
      </rPr>
      <t>-3</t>
    </r>
  </si>
  <si>
    <t xml:space="preserve">               150</t>
  </si>
  <si>
    <t xml:space="preserve">Wood </t>
  </si>
  <si>
    <r>
      <t>1.5 x 10</t>
    </r>
    <r>
      <rPr>
        <vertAlign val="superscript"/>
        <sz val="8"/>
        <color indexed="12"/>
        <rFont val="Arial"/>
        <family val="2"/>
      </rPr>
      <t>-4</t>
    </r>
  </si>
  <si>
    <t xml:space="preserve">                0.30</t>
  </si>
  <si>
    <r>
      <t xml:space="preserve">Reference  Quintiere, James. </t>
    </r>
    <r>
      <rPr>
        <i/>
        <sz val="8"/>
        <color indexed="10"/>
        <rFont val="Arial"/>
        <family val="2"/>
      </rPr>
      <t>Principles of Fire Behavior</t>
    </r>
    <r>
      <rPr>
        <sz val="8"/>
        <color indexed="10"/>
        <rFont val="Arial"/>
        <family val="2"/>
      </rPr>
      <t>. (Page 187)</t>
    </r>
  </si>
  <si>
    <t>FIRE SPECIFICATIONS</t>
  </si>
  <si>
    <t>Fire Heat Release Rate (Q)</t>
  </si>
  <si>
    <t>kW</t>
  </si>
  <si>
    <t>Time After Ignition (t)</t>
  </si>
  <si>
    <t>sec</t>
  </si>
  <si>
    <t>METHOD OF McCAFFREY, QUINTIERE, AND HARKLEROAD (MQH)</t>
  </si>
  <si>
    <r>
      <t>Reference  SFPE Handbook of Fire Protection Engineering 2</t>
    </r>
    <r>
      <rPr>
        <vertAlign val="superscript"/>
        <sz val="8"/>
        <color indexed="10"/>
        <rFont val="Arial"/>
        <family val="2"/>
      </rPr>
      <t>nd</t>
    </r>
    <r>
      <rPr>
        <sz val="8"/>
        <color indexed="10"/>
        <rFont val="Arial"/>
        <family val="2"/>
      </rPr>
      <t xml:space="preserve"> Edition (Page 3-139)</t>
    </r>
  </si>
  <si>
    <t>Where</t>
  </si>
  <si>
    <r>
      <t>D</t>
    </r>
    <r>
      <rPr>
        <sz val="10"/>
        <color indexed="57"/>
        <rFont val="Arial"/>
        <family val="2"/>
      </rPr>
      <t>T</t>
    </r>
    <r>
      <rPr>
        <vertAlign val="subscript"/>
        <sz val="10"/>
        <color indexed="57"/>
        <rFont val="Arial"/>
        <family val="2"/>
      </rPr>
      <t>g</t>
    </r>
    <r>
      <rPr>
        <sz val="10"/>
        <color indexed="57"/>
        <rFont val="Arial"/>
        <family val="2"/>
      </rPr>
      <t xml:space="preserve"> = upper layer gas temperature rise above ambient (T</t>
    </r>
    <r>
      <rPr>
        <vertAlign val="subscript"/>
        <sz val="10"/>
        <color indexed="57"/>
        <rFont val="Arial"/>
        <family val="2"/>
      </rPr>
      <t>g</t>
    </r>
    <r>
      <rPr>
        <sz val="10"/>
        <color indexed="57"/>
        <rFont val="Arial"/>
        <family val="2"/>
      </rPr>
      <t>-T</t>
    </r>
    <r>
      <rPr>
        <vertAlign val="subscript"/>
        <sz val="10"/>
        <color indexed="57"/>
        <rFont val="Arial"/>
        <family val="2"/>
      </rPr>
      <t>0</t>
    </r>
    <r>
      <rPr>
        <sz val="10"/>
        <color indexed="57"/>
        <rFont val="Arial"/>
        <family val="2"/>
      </rPr>
      <t>) (K)</t>
    </r>
  </si>
  <si>
    <t>Q = heat release rate of the fire (kW)</t>
  </si>
  <si>
    <r>
      <t>A</t>
    </r>
    <r>
      <rPr>
        <vertAlign val="subscript"/>
        <sz val="10"/>
        <color indexed="57"/>
        <rFont val="Arial"/>
        <family val="2"/>
      </rPr>
      <t>0</t>
    </r>
    <r>
      <rPr>
        <sz val="10"/>
        <color indexed="57"/>
        <rFont val="Arial"/>
        <family val="2"/>
      </rPr>
      <t xml:space="preserve"> = area of ventilation opening (m</t>
    </r>
    <r>
      <rPr>
        <vertAlign val="superscript"/>
        <sz val="10"/>
        <color indexed="57"/>
        <rFont val="Arial"/>
        <family val="2"/>
      </rPr>
      <t>2</t>
    </r>
    <r>
      <rPr>
        <sz val="10"/>
        <color indexed="57"/>
        <rFont val="Arial"/>
        <family val="2"/>
      </rPr>
      <t>)</t>
    </r>
  </si>
  <si>
    <r>
      <t>h</t>
    </r>
    <r>
      <rPr>
        <vertAlign val="subscript"/>
        <sz val="10"/>
        <color indexed="57"/>
        <rFont val="Arial"/>
        <family val="2"/>
      </rPr>
      <t>v</t>
    </r>
    <r>
      <rPr>
        <sz val="10"/>
        <color indexed="57"/>
        <rFont val="Arial"/>
        <family val="2"/>
      </rPr>
      <t xml:space="preserve"> = height of ventilation opening (m)</t>
    </r>
  </si>
  <si>
    <t>Area of Ventilation Opening Calculation</t>
  </si>
  <si>
    <r>
      <t>A</t>
    </r>
    <r>
      <rPr>
        <vertAlign val="subscript"/>
        <sz val="10"/>
        <color indexed="57"/>
        <rFont val="Arial"/>
        <family val="2"/>
      </rPr>
      <t>0</t>
    </r>
    <r>
      <rPr>
        <sz val="10"/>
        <color indexed="57"/>
        <rFont val="Arial"/>
        <family val="2"/>
      </rPr>
      <t xml:space="preserve"> = </t>
    </r>
  </si>
  <si>
    <r>
      <t>(w</t>
    </r>
    <r>
      <rPr>
        <vertAlign val="subscript"/>
        <sz val="10"/>
        <color indexed="57"/>
        <rFont val="Arial"/>
        <family val="2"/>
      </rPr>
      <t>v</t>
    </r>
    <r>
      <rPr>
        <sz val="10"/>
        <color indexed="57"/>
        <rFont val="Arial"/>
        <family val="2"/>
      </rPr>
      <t>)(h</t>
    </r>
    <r>
      <rPr>
        <vertAlign val="subscript"/>
        <sz val="10"/>
        <color indexed="57"/>
        <rFont val="Arial"/>
        <family val="2"/>
      </rPr>
      <t>v</t>
    </r>
    <r>
      <rPr>
        <sz val="10"/>
        <color indexed="57"/>
        <rFont val="Arial"/>
        <family val="2"/>
      </rPr>
      <t>)</t>
    </r>
  </si>
  <si>
    <t>Heat Transfer Coefficient Calculation</t>
  </si>
  <si>
    <r>
      <t>h</t>
    </r>
    <r>
      <rPr>
        <vertAlign val="subscript"/>
        <sz val="10"/>
        <color indexed="57"/>
        <rFont val="Arial"/>
        <family val="2"/>
      </rPr>
      <t>k</t>
    </r>
    <r>
      <rPr>
        <sz val="10"/>
        <color indexed="57"/>
        <rFont val="Arial"/>
        <family val="2"/>
      </rPr>
      <t xml:space="preserve"> = </t>
    </r>
  </si>
  <si>
    <r>
      <t>(k</t>
    </r>
    <r>
      <rPr>
        <sz val="10"/>
        <color indexed="57"/>
        <rFont val="Symbol"/>
        <family val="1"/>
      </rPr>
      <t>r</t>
    </r>
    <r>
      <rPr>
        <sz val="10"/>
        <color indexed="57"/>
        <rFont val="Arial"/>
        <family val="2"/>
      </rPr>
      <t>c/t)</t>
    </r>
    <r>
      <rPr>
        <vertAlign val="superscript"/>
        <sz val="10"/>
        <color indexed="57"/>
        <rFont val="Arial"/>
        <family val="2"/>
      </rPr>
      <t>1/2</t>
    </r>
  </si>
  <si>
    <r>
      <t>k</t>
    </r>
    <r>
      <rPr>
        <sz val="10"/>
        <color indexed="57"/>
        <rFont val="Symbol"/>
        <family val="1"/>
      </rPr>
      <t>r</t>
    </r>
    <r>
      <rPr>
        <sz val="10"/>
        <color indexed="57"/>
        <rFont val="Arial"/>
        <family val="2"/>
      </rPr>
      <t>c = interior construction thermal inertia (kW/m</t>
    </r>
    <r>
      <rPr>
        <vertAlign val="superscript"/>
        <sz val="10"/>
        <color indexed="57"/>
        <rFont val="Arial"/>
        <family val="2"/>
      </rPr>
      <t>2</t>
    </r>
    <r>
      <rPr>
        <sz val="10"/>
        <color indexed="57"/>
        <rFont val="Arial"/>
        <family val="2"/>
      </rPr>
      <t>-°C)</t>
    </r>
    <r>
      <rPr>
        <vertAlign val="superscript"/>
        <sz val="10"/>
        <color indexed="57"/>
        <rFont val="Arial"/>
        <family val="2"/>
      </rPr>
      <t>2</t>
    </r>
    <r>
      <rPr>
        <sz val="10"/>
        <color indexed="57"/>
        <rFont val="Arial"/>
        <family val="2"/>
      </rPr>
      <t>-sec</t>
    </r>
  </si>
  <si>
    <t>t = time after ignition (sec)</t>
  </si>
  <si>
    <r>
      <t>A</t>
    </r>
    <r>
      <rPr>
        <vertAlign val="subscript"/>
        <sz val="10"/>
        <color indexed="57"/>
        <rFont val="Arial"/>
        <family val="2"/>
      </rPr>
      <t>T</t>
    </r>
    <r>
      <rPr>
        <sz val="10"/>
        <color indexed="57"/>
        <rFont val="Arial"/>
        <family val="2"/>
      </rPr>
      <t xml:space="preserve"> = </t>
    </r>
  </si>
  <si>
    <r>
      <t>[2(w</t>
    </r>
    <r>
      <rPr>
        <vertAlign val="subscript"/>
        <sz val="10"/>
        <color indexed="57"/>
        <rFont val="Arial"/>
        <family val="2"/>
      </rPr>
      <t>c</t>
    </r>
    <r>
      <rPr>
        <sz val="10"/>
        <color indexed="57"/>
        <rFont val="Arial"/>
        <family val="2"/>
      </rPr>
      <t>xl</t>
    </r>
    <r>
      <rPr>
        <vertAlign val="subscript"/>
        <sz val="10"/>
        <color indexed="57"/>
        <rFont val="Arial"/>
        <family val="2"/>
      </rPr>
      <t>c</t>
    </r>
    <r>
      <rPr>
        <sz val="10"/>
        <color indexed="57"/>
        <rFont val="Arial"/>
        <family val="2"/>
      </rPr>
      <t>) + 2(h</t>
    </r>
    <r>
      <rPr>
        <vertAlign val="subscript"/>
        <sz val="10"/>
        <color indexed="57"/>
        <rFont val="Arial"/>
        <family val="2"/>
      </rPr>
      <t>c</t>
    </r>
    <r>
      <rPr>
        <sz val="10"/>
        <color indexed="57"/>
        <rFont val="Arial"/>
        <family val="2"/>
      </rPr>
      <t>xw</t>
    </r>
    <r>
      <rPr>
        <vertAlign val="subscript"/>
        <sz val="10"/>
        <color indexed="57"/>
        <rFont val="Arial"/>
        <family val="2"/>
      </rPr>
      <t>c</t>
    </r>
    <r>
      <rPr>
        <sz val="10"/>
        <color indexed="57"/>
        <rFont val="Arial"/>
        <family val="2"/>
      </rPr>
      <t>) +</t>
    </r>
    <r>
      <rPr>
        <vertAlign val="subscript"/>
        <sz val="10"/>
        <color indexed="57"/>
        <rFont val="Arial"/>
        <family val="2"/>
      </rPr>
      <t xml:space="preserve"> </t>
    </r>
    <r>
      <rPr>
        <sz val="10"/>
        <color indexed="57"/>
        <rFont val="Arial"/>
        <family val="2"/>
      </rPr>
      <t>2(h</t>
    </r>
    <r>
      <rPr>
        <vertAlign val="subscript"/>
        <sz val="10"/>
        <color indexed="57"/>
        <rFont val="Arial"/>
        <family val="2"/>
      </rPr>
      <t>c</t>
    </r>
    <r>
      <rPr>
        <sz val="10"/>
        <color indexed="57"/>
        <rFont val="Arial"/>
        <family val="2"/>
      </rPr>
      <t>xlc)] - A</t>
    </r>
    <r>
      <rPr>
        <vertAlign val="subscript"/>
        <sz val="10"/>
        <color indexed="57"/>
        <rFont val="Arial"/>
        <family val="2"/>
      </rPr>
      <t>0</t>
    </r>
  </si>
  <si>
    <t>Compartment Hot Gas Layer Temperature With Natural Ventilation</t>
  </si>
  <si>
    <r>
      <t>D</t>
    </r>
    <r>
      <rPr>
        <sz val="10"/>
        <color indexed="57"/>
        <rFont val="Arial"/>
        <family val="2"/>
      </rPr>
      <t>T</t>
    </r>
    <r>
      <rPr>
        <vertAlign val="subscript"/>
        <sz val="10"/>
        <color indexed="57"/>
        <rFont val="Arial"/>
        <family val="2"/>
      </rPr>
      <t>g</t>
    </r>
    <r>
      <rPr>
        <sz val="10"/>
        <color indexed="57"/>
        <rFont val="Arial"/>
        <family val="2"/>
      </rPr>
      <t xml:space="preserve"> = </t>
    </r>
  </si>
  <si>
    <r>
      <t>T</t>
    </r>
    <r>
      <rPr>
        <vertAlign val="subscript"/>
        <sz val="10"/>
        <color indexed="57"/>
        <rFont val="Arial"/>
        <family val="2"/>
      </rPr>
      <t>g</t>
    </r>
    <r>
      <rPr>
        <sz val="10"/>
        <color indexed="57"/>
        <rFont val="Arial"/>
        <family val="2"/>
      </rPr>
      <t>-T</t>
    </r>
    <r>
      <rPr>
        <vertAlign val="subscript"/>
        <sz val="10"/>
        <color indexed="57"/>
        <rFont val="Arial"/>
        <family val="2"/>
      </rPr>
      <t>0</t>
    </r>
  </si>
  <si>
    <r>
      <t>T</t>
    </r>
    <r>
      <rPr>
        <vertAlign val="subscript"/>
        <sz val="10"/>
        <color indexed="57"/>
        <rFont val="Arial"/>
        <family val="2"/>
      </rPr>
      <t>g</t>
    </r>
    <r>
      <rPr>
        <sz val="10"/>
        <color indexed="57"/>
        <rFont val="Arial"/>
        <family val="2"/>
      </rPr>
      <t xml:space="preserve"> = </t>
    </r>
  </si>
  <si>
    <r>
      <t>D</t>
    </r>
    <r>
      <rPr>
        <sz val="10"/>
        <color indexed="57"/>
        <rFont val="Arial"/>
        <family val="2"/>
      </rPr>
      <t>T</t>
    </r>
    <r>
      <rPr>
        <vertAlign val="subscript"/>
        <sz val="10"/>
        <color indexed="57"/>
        <rFont val="Arial"/>
        <family val="2"/>
      </rPr>
      <t>g+</t>
    </r>
    <r>
      <rPr>
        <sz val="10"/>
        <color indexed="57"/>
        <rFont val="Arial"/>
        <family val="2"/>
      </rPr>
      <t>T</t>
    </r>
    <r>
      <rPr>
        <vertAlign val="subscript"/>
        <sz val="10"/>
        <color indexed="57"/>
        <rFont val="Arial"/>
        <family val="2"/>
      </rPr>
      <t>0</t>
    </r>
  </si>
  <si>
    <r>
      <t>T</t>
    </r>
    <r>
      <rPr>
        <vertAlign val="subscript"/>
        <sz val="10"/>
        <color indexed="57"/>
        <rFont val="Arial"/>
        <family val="2"/>
      </rPr>
      <t>g</t>
    </r>
    <r>
      <rPr>
        <sz val="10"/>
        <color indexed="57"/>
        <rFont val="Arial"/>
        <family val="2"/>
      </rPr>
      <t xml:space="preserve">= </t>
    </r>
  </si>
  <si>
    <t xml:space="preserve"> </t>
  </si>
  <si>
    <r>
      <t>T</t>
    </r>
    <r>
      <rPr>
        <b/>
        <vertAlign val="subscript"/>
        <sz val="10"/>
        <color indexed="8"/>
        <rFont val="Arial"/>
        <family val="2"/>
      </rPr>
      <t>g</t>
    </r>
    <r>
      <rPr>
        <b/>
        <sz val="10"/>
        <color indexed="8"/>
        <rFont val="Arial"/>
        <family val="2"/>
      </rPr>
      <t xml:space="preserve">= </t>
    </r>
  </si>
  <si>
    <t>ANSWER</t>
  </si>
  <si>
    <t>NOTE</t>
  </si>
  <si>
    <t>The above calculations are based on principles developed in the Society of Fire</t>
  </si>
  <si>
    <r>
      <t>Protection Engineers (SFPE) Handbook of Fire Protection Engineering, 2</t>
    </r>
    <r>
      <rPr>
        <vertAlign val="superscript"/>
        <sz val="10"/>
        <color indexed="13"/>
        <rFont val="Arial"/>
        <family val="2"/>
      </rPr>
      <t>nd</t>
    </r>
    <r>
      <rPr>
        <sz val="10"/>
        <color indexed="13"/>
        <rFont val="Arial"/>
        <family val="2"/>
      </rPr>
      <t xml:space="preserve"> Edition 1995.</t>
    </r>
  </si>
  <si>
    <t>Calculations are based on certain assumptions and has inherent limitations.  The results</t>
  </si>
  <si>
    <t>of such calculations may or may not have reasonable predictive capabilities for a</t>
  </si>
  <si>
    <t>given situation, and should only be interpreted by an informed user.</t>
  </si>
  <si>
    <t xml:space="preserve">       NATURAL VENTILATION</t>
  </si>
  <si>
    <t>Interior Lining Thermal Conductivity (k)</t>
  </si>
  <si>
    <r>
      <t>Interior Lining Specific Heat (c</t>
    </r>
    <r>
      <rPr>
        <vertAlign val="subscript"/>
        <sz val="10"/>
        <color indexed="10"/>
        <rFont val="Arial"/>
        <family val="2"/>
      </rPr>
      <t>p</t>
    </r>
    <r>
      <rPr>
        <sz val="10"/>
        <color indexed="10"/>
        <rFont val="Arial"/>
        <family val="2"/>
      </rPr>
      <t>)</t>
    </r>
  </si>
  <si>
    <r>
      <t>Interior Lining Density (</t>
    </r>
    <r>
      <rPr>
        <sz val="10"/>
        <color indexed="10"/>
        <rFont val="Symbol"/>
        <family val="1"/>
      </rPr>
      <t>r</t>
    </r>
    <r>
      <rPr>
        <sz val="10"/>
        <color indexed="10"/>
        <rFont val="Arial"/>
        <family val="2"/>
      </rPr>
      <t>)</t>
    </r>
  </si>
  <si>
    <t>COMPARTMENT MASS VENTILATION FLOW RATE</t>
  </si>
  <si>
    <t>kg/sec</t>
  </si>
  <si>
    <t>Compartment Hot Gas Layer Temperature With Forced Ventilation</t>
  </si>
  <si>
    <r>
      <t xml:space="preserve">             c</t>
    </r>
    <r>
      <rPr>
        <vertAlign val="subscript"/>
        <sz val="8"/>
        <color indexed="12"/>
        <rFont val="Arial"/>
        <family val="2"/>
      </rPr>
      <t>p</t>
    </r>
  </si>
  <si>
    <t xml:space="preserve">       (kJ/kg-K)</t>
  </si>
  <si>
    <r>
      <t xml:space="preserve">   (kW/m</t>
    </r>
    <r>
      <rPr>
        <vertAlign val="superscript"/>
        <sz val="8"/>
        <color indexed="12"/>
        <rFont val="Arial"/>
        <family val="2"/>
      </rPr>
      <t>2</t>
    </r>
    <r>
      <rPr>
        <sz val="8"/>
        <color indexed="12"/>
        <rFont val="Arial"/>
        <family val="2"/>
      </rPr>
      <t>-°C)</t>
    </r>
    <r>
      <rPr>
        <vertAlign val="superscript"/>
        <sz val="8"/>
        <color indexed="12"/>
        <rFont val="Arial"/>
        <family val="2"/>
      </rPr>
      <t>2</t>
    </r>
    <r>
      <rPr>
        <sz val="8"/>
        <color indexed="12"/>
        <rFont val="Arial"/>
        <family val="2"/>
      </rPr>
      <t>-sec</t>
    </r>
  </si>
  <si>
    <r>
      <t>D</t>
    </r>
    <r>
      <rPr>
        <sz val="10"/>
        <color indexed="57"/>
        <rFont val="Arial"/>
        <family val="2"/>
      </rPr>
      <t>T</t>
    </r>
    <r>
      <rPr>
        <vertAlign val="subscript"/>
        <sz val="10"/>
        <color indexed="57"/>
        <rFont val="Arial"/>
        <family val="2"/>
      </rPr>
      <t>g</t>
    </r>
    <r>
      <rPr>
        <sz val="10"/>
        <color indexed="57"/>
        <rFont val="Arial"/>
        <family val="2"/>
      </rPr>
      <t xml:space="preserve"> = 6.85[Q</t>
    </r>
    <r>
      <rPr>
        <vertAlign val="superscript"/>
        <sz val="10"/>
        <color indexed="57"/>
        <rFont val="Arial"/>
        <family val="2"/>
      </rPr>
      <t>2</t>
    </r>
    <r>
      <rPr>
        <sz val="10"/>
        <color indexed="57"/>
        <rFont val="Arial"/>
        <family val="2"/>
      </rPr>
      <t>/(A</t>
    </r>
    <r>
      <rPr>
        <vertAlign val="subscript"/>
        <sz val="10"/>
        <color indexed="57"/>
        <rFont val="Arial"/>
        <family val="2"/>
      </rPr>
      <t>0</t>
    </r>
    <r>
      <rPr>
        <sz val="10"/>
        <color indexed="57"/>
        <rFont val="Arial"/>
        <family val="2"/>
      </rPr>
      <t>(h</t>
    </r>
    <r>
      <rPr>
        <vertAlign val="subscript"/>
        <sz val="10"/>
        <color indexed="57"/>
        <rFont val="Arial"/>
        <family val="2"/>
      </rPr>
      <t>v</t>
    </r>
    <r>
      <rPr>
        <sz val="10"/>
        <color indexed="57"/>
        <rFont val="Arial"/>
        <family val="2"/>
      </rPr>
      <t>)</t>
    </r>
    <r>
      <rPr>
        <vertAlign val="superscript"/>
        <sz val="10"/>
        <color indexed="57"/>
        <rFont val="Arial"/>
        <family val="2"/>
      </rPr>
      <t>1/2</t>
    </r>
    <r>
      <rPr>
        <sz val="10"/>
        <color indexed="57"/>
        <rFont val="Arial"/>
        <family val="2"/>
      </rPr>
      <t>)</t>
    </r>
    <r>
      <rPr>
        <vertAlign val="superscript"/>
        <sz val="10"/>
        <color indexed="57"/>
        <rFont val="Arial"/>
        <family val="2"/>
      </rPr>
      <t xml:space="preserve"> </t>
    </r>
    <r>
      <rPr>
        <sz val="10"/>
        <color indexed="57"/>
        <rFont val="Arial"/>
        <family val="2"/>
      </rPr>
      <t>(A</t>
    </r>
    <r>
      <rPr>
        <vertAlign val="subscript"/>
        <sz val="10"/>
        <color indexed="57"/>
        <rFont val="Arial"/>
        <family val="2"/>
      </rPr>
      <t>T</t>
    </r>
    <r>
      <rPr>
        <sz val="10"/>
        <color indexed="57"/>
        <rFont val="Arial"/>
        <family val="2"/>
      </rPr>
      <t>h</t>
    </r>
    <r>
      <rPr>
        <vertAlign val="subscript"/>
        <sz val="10"/>
        <color indexed="57"/>
        <rFont val="Arial"/>
        <family val="2"/>
      </rPr>
      <t>k</t>
    </r>
    <r>
      <rPr>
        <sz val="10"/>
        <color indexed="57"/>
        <rFont val="Arial"/>
        <family val="2"/>
      </rPr>
      <t>)]</t>
    </r>
    <r>
      <rPr>
        <vertAlign val="superscript"/>
        <sz val="10"/>
        <color indexed="57"/>
        <rFont val="Arial"/>
        <family val="2"/>
      </rPr>
      <t>1/3</t>
    </r>
  </si>
  <si>
    <r>
      <t>h</t>
    </r>
    <r>
      <rPr>
        <vertAlign val="subscript"/>
        <sz val="10"/>
        <color indexed="57"/>
        <rFont val="Arial"/>
        <family val="2"/>
      </rPr>
      <t>k</t>
    </r>
    <r>
      <rPr>
        <sz val="10"/>
        <color indexed="57"/>
        <rFont val="Arial"/>
        <family val="2"/>
      </rPr>
      <t xml:space="preserve"> = heat trensfer coefficient (kW/m</t>
    </r>
    <r>
      <rPr>
        <vertAlign val="superscript"/>
        <sz val="10"/>
        <color indexed="57"/>
        <rFont val="Arial"/>
        <family val="2"/>
      </rPr>
      <t>2</t>
    </r>
    <r>
      <rPr>
        <sz val="10"/>
        <color indexed="57"/>
        <rFont val="Arial"/>
        <family val="2"/>
      </rPr>
      <t>-K)</t>
    </r>
  </si>
  <si>
    <r>
      <t>A</t>
    </r>
    <r>
      <rPr>
        <vertAlign val="subscript"/>
        <sz val="10"/>
        <color indexed="57"/>
        <rFont val="Arial"/>
        <family val="2"/>
      </rPr>
      <t>T</t>
    </r>
    <r>
      <rPr>
        <sz val="10"/>
        <color indexed="57"/>
        <rFont val="Arial"/>
        <family val="2"/>
      </rPr>
      <t xml:space="preserve"> = total area of the compartment enclosing surface boundaries (m</t>
    </r>
    <r>
      <rPr>
        <vertAlign val="superscript"/>
        <sz val="10"/>
        <color indexed="57"/>
        <rFont val="Arial"/>
        <family val="2"/>
      </rPr>
      <t>2</t>
    </r>
    <r>
      <rPr>
        <sz val="10"/>
        <color indexed="57"/>
        <rFont val="Arial"/>
        <family val="2"/>
      </rPr>
      <t>)</t>
    </r>
  </si>
  <si>
    <t>Area of Compartment Enclosing Surface Boundaries</t>
  </si>
  <si>
    <t>kJ/kg-K</t>
  </si>
  <si>
    <r>
      <t>kg/m</t>
    </r>
    <r>
      <rPr>
        <vertAlign val="superscript"/>
        <sz val="9"/>
        <color indexed="10"/>
        <rFont val="Arial"/>
        <family val="2"/>
      </rPr>
      <t>3</t>
    </r>
  </si>
  <si>
    <t>kW/m-K</t>
  </si>
  <si>
    <r>
      <t>m</t>
    </r>
    <r>
      <rPr>
        <vertAlign val="superscript"/>
        <sz val="10"/>
        <color indexed="57"/>
        <rFont val="Arial"/>
        <family val="2"/>
      </rPr>
      <t>2</t>
    </r>
  </si>
  <si>
    <r>
      <t>kW/m</t>
    </r>
    <r>
      <rPr>
        <vertAlign val="superscript"/>
        <sz val="10"/>
        <color indexed="57"/>
        <rFont val="Arial"/>
        <family val="2"/>
      </rPr>
      <t>2</t>
    </r>
    <r>
      <rPr>
        <sz val="10"/>
        <color indexed="57"/>
        <rFont val="Arial"/>
        <family val="2"/>
      </rPr>
      <t>-°C</t>
    </r>
  </si>
  <si>
    <t>(a thermal property of material responsible for the rate of temperature rise)</t>
  </si>
  <si>
    <t xml:space="preserve">                2.0</t>
  </si>
  <si>
    <t>Thermal Penetration Time Calculation</t>
  </si>
  <si>
    <r>
      <t>c</t>
    </r>
    <r>
      <rPr>
        <vertAlign val="subscript"/>
        <sz val="10"/>
        <color indexed="57"/>
        <rFont val="Arial"/>
        <family val="2"/>
      </rPr>
      <t>p</t>
    </r>
    <r>
      <rPr>
        <sz val="10"/>
        <color indexed="57"/>
        <rFont val="Arial"/>
        <family val="2"/>
      </rPr>
      <t xml:space="preserve"> = interior construction heat capacity (kJ/Kg-K)</t>
    </r>
  </si>
  <si>
    <r>
      <t>(</t>
    </r>
    <r>
      <rPr>
        <sz val="10"/>
        <color indexed="57"/>
        <rFont val="Symbol"/>
        <family val="1"/>
      </rPr>
      <t>r</t>
    </r>
    <r>
      <rPr>
        <sz val="10"/>
        <color indexed="57"/>
        <rFont val="Arial"/>
        <family val="2"/>
      </rPr>
      <t>c</t>
    </r>
    <r>
      <rPr>
        <vertAlign val="subscript"/>
        <sz val="10"/>
        <color indexed="57"/>
        <rFont val="Arial"/>
        <family val="2"/>
      </rPr>
      <t>p</t>
    </r>
    <r>
      <rPr>
        <sz val="10"/>
        <color indexed="57"/>
        <rFont val="Arial"/>
        <family val="2"/>
      </rPr>
      <t>/k)(</t>
    </r>
    <r>
      <rPr>
        <sz val="10"/>
        <color indexed="57"/>
        <rFont val="Symbol"/>
        <family val="1"/>
      </rPr>
      <t>d</t>
    </r>
    <r>
      <rPr>
        <sz val="10"/>
        <color indexed="57"/>
        <rFont val="Arial"/>
        <family val="2"/>
      </rPr>
      <t>/2)</t>
    </r>
    <r>
      <rPr>
        <vertAlign val="superscript"/>
        <sz val="10"/>
        <color indexed="57"/>
        <rFont val="Arial"/>
        <family val="2"/>
      </rPr>
      <t>2</t>
    </r>
  </si>
  <si>
    <t>k = interior construction thermal conductivity (kW/m-K)</t>
  </si>
  <si>
    <r>
      <t>t</t>
    </r>
    <r>
      <rPr>
        <vertAlign val="subscript"/>
        <sz val="10"/>
        <color indexed="57"/>
        <rFont val="Arial"/>
        <family val="2"/>
      </rPr>
      <t>p</t>
    </r>
    <r>
      <rPr>
        <sz val="10"/>
        <color indexed="57"/>
        <rFont val="Arial"/>
        <family val="2"/>
      </rPr>
      <t xml:space="preserve"> = </t>
    </r>
  </si>
  <si>
    <r>
      <t>r</t>
    </r>
    <r>
      <rPr>
        <sz val="10"/>
        <color indexed="57"/>
        <rFont val="Arial"/>
        <family val="2"/>
      </rPr>
      <t xml:space="preserve"> = interior construction density (kg/m</t>
    </r>
    <r>
      <rPr>
        <vertAlign val="superscript"/>
        <sz val="10"/>
        <color indexed="57"/>
        <rFont val="Arial"/>
        <family val="2"/>
      </rPr>
      <t>3</t>
    </r>
    <r>
      <rPr>
        <sz val="10"/>
        <color indexed="57"/>
        <rFont val="Arial"/>
        <family val="2"/>
      </rPr>
      <t>)</t>
    </r>
  </si>
  <si>
    <r>
      <t>d</t>
    </r>
    <r>
      <rPr>
        <sz val="10"/>
        <color indexed="57"/>
        <rFont val="Arial"/>
        <family val="2"/>
      </rPr>
      <t xml:space="preserve"> = interior construction thickness (m)</t>
    </r>
  </si>
  <si>
    <r>
      <t>for t &lt; t</t>
    </r>
    <r>
      <rPr>
        <vertAlign val="subscript"/>
        <sz val="10"/>
        <color indexed="57"/>
        <rFont val="Arial"/>
        <family val="2"/>
      </rPr>
      <t>p</t>
    </r>
  </si>
  <si>
    <t>long time</t>
  </si>
  <si>
    <t xml:space="preserve">sec, which is over 8 hours, so the conduction will be transient for a </t>
  </si>
  <si>
    <t>The following calculations estimate the hot gas layer temperature and smoke layer height in enclosure fire.</t>
  </si>
  <si>
    <t/>
  </si>
  <si>
    <t>Brick</t>
  </si>
  <si>
    <t>Aluminum (pure)</t>
  </si>
  <si>
    <t>(kW/m-K)</t>
  </si>
  <si>
    <t>(kJ/kg-K)</t>
  </si>
  <si>
    <t xml:space="preserve">THERMAL PROPERTIES OF COMPARTMENT ENCLOSING SURFACES  </t>
  </si>
  <si>
    <r>
      <t>(kW/m</t>
    </r>
    <r>
      <rPr>
        <vertAlign val="superscript"/>
        <sz val="10"/>
        <color indexed="57"/>
        <rFont val="Arial"/>
        <family val="2"/>
      </rPr>
      <t>2</t>
    </r>
    <r>
      <rPr>
        <sz val="10"/>
        <color indexed="57"/>
        <rFont val="Arial"/>
        <family val="2"/>
      </rPr>
      <t>-K)</t>
    </r>
  </si>
  <si>
    <t>(min)</t>
  </si>
  <si>
    <t>(°C)</t>
  </si>
  <si>
    <t>(°F)</t>
  </si>
  <si>
    <t>Steel (0.5% Carbon)</t>
  </si>
  <si>
    <t>Glass, Plate</t>
  </si>
  <si>
    <t>Brick/Concrete Block</t>
  </si>
  <si>
    <t>Gypsum Board</t>
  </si>
  <si>
    <t>Plywood</t>
  </si>
  <si>
    <t>Fiber Insulation Board</t>
  </si>
  <si>
    <t>Chipboard</t>
  </si>
  <si>
    <t>Aerated Concrete</t>
  </si>
  <si>
    <t>Plasterboard</t>
  </si>
  <si>
    <t xml:space="preserve">Calcium Silicate Board </t>
  </si>
  <si>
    <t>Alumina Silicate Block</t>
  </si>
  <si>
    <t>Glass Fiber Insulation</t>
  </si>
  <si>
    <t>Expanded Polystyrene</t>
  </si>
  <si>
    <t>Material</t>
  </si>
  <si>
    <t>Forced Ventilation Flow Rate (m)</t>
  </si>
  <si>
    <t>Select Material</t>
  </si>
  <si>
    <t>-</t>
  </si>
  <si>
    <t>METHOD OF FOOTE, PAGNI, AND ALVARES (FPA)</t>
  </si>
  <si>
    <r>
      <t>Scroll</t>
    </r>
    <r>
      <rPr>
        <b/>
        <sz val="10"/>
        <color indexed="48"/>
        <rFont val="Arial"/>
        <family val="2"/>
      </rPr>
      <t xml:space="preserve"> to desired material then </t>
    </r>
  </si>
  <si>
    <r>
      <t>Click</t>
    </r>
    <r>
      <rPr>
        <b/>
        <sz val="10"/>
        <color indexed="48"/>
        <rFont val="Arial"/>
        <family val="2"/>
      </rPr>
      <t xml:space="preserve"> on selection</t>
    </r>
  </si>
  <si>
    <t>THERMAL PROPERTIES FOR COMMON INTERIOR LINING MATERIALS</t>
  </si>
  <si>
    <t>c</t>
  </si>
  <si>
    <t>r</t>
  </si>
  <si>
    <r>
      <t>k</t>
    </r>
    <r>
      <rPr>
        <sz val="10"/>
        <color indexed="12"/>
        <rFont val="Symbol"/>
        <family val="1"/>
      </rPr>
      <t>r</t>
    </r>
    <r>
      <rPr>
        <sz val="10"/>
        <color indexed="12"/>
        <rFont val="Arial"/>
        <family val="2"/>
      </rPr>
      <t>c</t>
    </r>
  </si>
  <si>
    <r>
      <t>(kW/m</t>
    </r>
    <r>
      <rPr>
        <vertAlign val="superscript"/>
        <sz val="10"/>
        <color indexed="12"/>
        <rFont val="Arial"/>
        <family val="2"/>
      </rPr>
      <t>2</t>
    </r>
    <r>
      <rPr>
        <sz val="10"/>
        <color indexed="12"/>
        <rFont val="Arial"/>
        <family val="2"/>
      </rPr>
      <t>-K)</t>
    </r>
    <r>
      <rPr>
        <vertAlign val="superscript"/>
        <sz val="10"/>
        <color indexed="12"/>
        <rFont val="Arial"/>
        <family val="2"/>
      </rPr>
      <t>2</t>
    </r>
    <r>
      <rPr>
        <sz val="10"/>
        <color indexed="12"/>
        <rFont val="Arial"/>
        <family val="2"/>
      </rPr>
      <t>-sec</t>
    </r>
  </si>
  <si>
    <r>
      <t>(kg/m</t>
    </r>
    <r>
      <rPr>
        <vertAlign val="superscript"/>
        <sz val="10"/>
        <color indexed="12"/>
        <rFont val="Arial"/>
        <family val="2"/>
      </rPr>
      <t>3</t>
    </r>
    <r>
      <rPr>
        <sz val="10"/>
        <color indexed="12"/>
        <rFont val="Arial"/>
        <family val="2"/>
      </rPr>
      <t>)</t>
    </r>
  </si>
  <si>
    <t>Prepared by:</t>
  </si>
  <si>
    <t>Date</t>
  </si>
  <si>
    <t>Checked by:</t>
  </si>
  <si>
    <r>
      <t xml:space="preserve">Reference:  </t>
    </r>
    <r>
      <rPr>
        <i/>
        <sz val="8"/>
        <color indexed="10"/>
        <rFont val="Arial"/>
        <family val="2"/>
      </rPr>
      <t>Klote, J., J. Milke, Principles of Smoke Management, 2002 Page 270</t>
    </r>
    <r>
      <rPr>
        <sz val="8"/>
        <color indexed="10"/>
        <rFont val="Arial"/>
        <family val="2"/>
      </rPr>
      <t>.</t>
    </r>
  </si>
  <si>
    <r>
      <t xml:space="preserve">Reference: </t>
    </r>
    <r>
      <rPr>
        <i/>
        <sz val="8"/>
        <color indexed="10"/>
        <rFont val="Arial"/>
        <family val="2"/>
      </rPr>
      <t>SFPE Handbook of Fire Protection Engineering</t>
    </r>
    <r>
      <rPr>
        <sz val="8"/>
        <color indexed="10"/>
        <rFont val="Arial"/>
        <family val="2"/>
      </rPr>
      <t>, 3</t>
    </r>
    <r>
      <rPr>
        <vertAlign val="superscript"/>
        <sz val="8"/>
        <color indexed="10"/>
        <rFont val="Arial"/>
        <family val="2"/>
      </rPr>
      <t>rd</t>
    </r>
    <r>
      <rPr>
        <sz val="8"/>
        <color indexed="10"/>
        <rFont val="Arial"/>
        <family val="2"/>
      </rPr>
      <t xml:space="preserve"> Edition, 2002, Page 3-177.</t>
    </r>
  </si>
  <si>
    <r>
      <t>Ambient Air Temperature (T</t>
    </r>
    <r>
      <rPr>
        <vertAlign val="subscript"/>
        <sz val="10"/>
        <color indexed="10"/>
        <rFont val="Arial"/>
        <family val="2"/>
      </rPr>
      <t>a</t>
    </r>
    <r>
      <rPr>
        <sz val="10"/>
        <color indexed="10"/>
        <rFont val="Arial"/>
        <family val="2"/>
      </rPr>
      <t>)</t>
    </r>
  </si>
  <si>
    <t>Calculate</t>
  </si>
  <si>
    <t>Parameters in YELLOW CELLS are Entered by the User.</t>
  </si>
  <si>
    <t>Parameters in GREEN CELLS are Automatically Selected from the DROP DOWN MENU for the Material Selected.</t>
  </si>
  <si>
    <r>
      <t>Ambient Air Density (</t>
    </r>
    <r>
      <rPr>
        <sz val="10"/>
        <color indexed="10"/>
        <rFont val="Symbol"/>
        <family val="1"/>
      </rPr>
      <t>r</t>
    </r>
    <r>
      <rPr>
        <vertAlign val="subscript"/>
        <sz val="10"/>
        <color indexed="10"/>
        <rFont val="Arial"/>
        <family val="2"/>
      </rPr>
      <t>a</t>
    </r>
    <r>
      <rPr>
        <sz val="10"/>
        <color indexed="10"/>
        <rFont val="Arial"/>
        <family val="2"/>
      </rPr>
      <t>)</t>
    </r>
  </si>
  <si>
    <r>
      <t>Note:  Air density will automatically correct with Ambient Air Temperature (T</t>
    </r>
    <r>
      <rPr>
        <vertAlign val="subscript"/>
        <sz val="10"/>
        <color indexed="48"/>
        <rFont val="Arial"/>
        <family val="2"/>
      </rPr>
      <t>a</t>
    </r>
    <r>
      <rPr>
        <sz val="10"/>
        <color indexed="48"/>
        <rFont val="Arial"/>
        <family val="2"/>
      </rPr>
      <t>) Input</t>
    </r>
  </si>
  <si>
    <t>METHOD OF DEAL AND BEYLER</t>
  </si>
  <si>
    <r>
      <t xml:space="preserve">Reference: </t>
    </r>
    <r>
      <rPr>
        <i/>
        <sz val="8"/>
        <color indexed="10"/>
        <rFont val="Arial"/>
        <family val="2"/>
      </rPr>
      <t>SFPE Handbook of Fire Protection Engineering</t>
    </r>
    <r>
      <rPr>
        <sz val="8"/>
        <color indexed="10"/>
        <rFont val="Arial"/>
        <family val="2"/>
      </rPr>
      <t>, 3</t>
    </r>
    <r>
      <rPr>
        <vertAlign val="superscript"/>
        <sz val="8"/>
        <color indexed="10"/>
        <rFont val="Arial"/>
        <family val="2"/>
      </rPr>
      <t>rd</t>
    </r>
    <r>
      <rPr>
        <sz val="8"/>
        <color indexed="10"/>
        <rFont val="Arial"/>
        <family val="2"/>
      </rPr>
      <t xml:space="preserve"> Edition, 2002, Page 3-178.</t>
    </r>
  </si>
  <si>
    <t>(sec)</t>
  </si>
  <si>
    <r>
      <t>h</t>
    </r>
    <r>
      <rPr>
        <b/>
        <vertAlign val="subscript"/>
        <sz val="10"/>
        <color indexed="57"/>
        <rFont val="Arial"/>
        <family val="2"/>
      </rPr>
      <t>k</t>
    </r>
    <r>
      <rPr>
        <b/>
        <sz val="10"/>
        <color indexed="57"/>
        <rFont val="Arial"/>
        <family val="2"/>
      </rPr>
      <t xml:space="preserve"> </t>
    </r>
  </si>
  <si>
    <r>
      <t>D</t>
    </r>
    <r>
      <rPr>
        <b/>
        <sz val="10"/>
        <color indexed="57"/>
        <rFont val="Arial"/>
        <family val="2"/>
      </rPr>
      <t>T</t>
    </r>
    <r>
      <rPr>
        <b/>
        <vertAlign val="subscript"/>
        <sz val="10"/>
        <color indexed="57"/>
        <rFont val="Arial"/>
        <family val="2"/>
      </rPr>
      <t xml:space="preserve">g </t>
    </r>
    <r>
      <rPr>
        <b/>
        <sz val="10"/>
        <color indexed="57"/>
        <rFont val="Arial"/>
        <family val="2"/>
      </rPr>
      <t xml:space="preserve"> </t>
    </r>
  </si>
  <si>
    <r>
      <t>T</t>
    </r>
    <r>
      <rPr>
        <b/>
        <vertAlign val="subscript"/>
        <sz val="10"/>
        <color indexed="57"/>
        <rFont val="Arial"/>
        <family val="2"/>
      </rPr>
      <t>g</t>
    </r>
    <r>
      <rPr>
        <b/>
        <sz val="10"/>
        <color indexed="57"/>
        <rFont val="Arial"/>
        <family val="2"/>
      </rPr>
      <t xml:space="preserve">  </t>
    </r>
  </si>
  <si>
    <t>(K)</t>
  </si>
  <si>
    <t>User Specified Value</t>
  </si>
  <si>
    <t>Enter Value</t>
  </si>
  <si>
    <t>Revision Log</t>
  </si>
  <si>
    <t>1805.0</t>
  </si>
  <si>
    <t xml:space="preserve">                                                         Description of Revision</t>
  </si>
  <si>
    <r>
      <t>t</t>
    </r>
    <r>
      <rPr>
        <vertAlign val="subscript"/>
        <sz val="10"/>
        <color indexed="57"/>
        <rFont val="Arial"/>
        <family val="2"/>
      </rPr>
      <t>p</t>
    </r>
    <r>
      <rPr>
        <sz val="10"/>
        <color indexed="57"/>
        <rFont val="Arial"/>
        <family val="2"/>
      </rPr>
      <t xml:space="preserve"> = thermal penetration time (sec)</t>
    </r>
  </si>
  <si>
    <t>See table below for results</t>
  </si>
  <si>
    <t>Original issue with final text.</t>
  </si>
  <si>
    <t>Version 1805.1</t>
  </si>
  <si>
    <t>1805.1</t>
  </si>
  <si>
    <r>
      <t>Deleted extraneous variable in Cell C94.  Under Deal &amp; Beyler Method, added t</t>
    </r>
    <r>
      <rPr>
        <vertAlign val="subscript"/>
        <sz val="10"/>
        <color indexed="8"/>
        <rFont val="Arial"/>
        <family val="2"/>
      </rPr>
      <t>p</t>
    </r>
    <r>
      <rPr>
        <sz val="10"/>
        <color indexed="8"/>
        <rFont val="Arial"/>
        <family val="2"/>
      </rPr>
      <t xml:space="preserve"> calculation in Cells </t>
    </r>
    <r>
      <rPr>
        <sz val="10"/>
        <color indexed="8"/>
        <rFont val="Arial"/>
        <family val="2"/>
      </rPr>
      <t xml:space="preserve"> </t>
    </r>
  </si>
  <si>
    <r>
      <t>starting B148, added h</t>
    </r>
    <r>
      <rPr>
        <vertAlign val="subscript"/>
        <sz val="10"/>
        <color indexed="8"/>
        <rFont val="Arial"/>
        <family val="2"/>
      </rPr>
      <t>k</t>
    </r>
    <r>
      <rPr>
        <sz val="10"/>
        <color indexed="8"/>
        <rFont val="Arial"/>
        <family val="2"/>
      </rPr>
      <t xml:space="preserve"> formula for t &gt; t</t>
    </r>
    <r>
      <rPr>
        <vertAlign val="subscript"/>
        <sz val="10"/>
        <color indexed="8"/>
        <rFont val="Arial"/>
        <family val="2"/>
      </rPr>
      <t xml:space="preserve">p </t>
    </r>
    <r>
      <rPr>
        <sz val="10"/>
        <color indexed="8"/>
        <rFont val="Arial"/>
        <family val="2"/>
      </rPr>
      <t>in Cell E158</t>
    </r>
    <r>
      <rPr>
        <sz val="10"/>
        <color indexed="8"/>
        <rFont val="Arial"/>
        <family val="2"/>
      </rPr>
      <t>, and changed equation for results table for h</t>
    </r>
    <r>
      <rPr>
        <vertAlign val="subscript"/>
        <sz val="10"/>
        <color indexed="8"/>
        <rFont val="Arial"/>
        <family val="2"/>
      </rPr>
      <t>k</t>
    </r>
    <r>
      <rPr>
        <sz val="10"/>
        <color indexed="8"/>
        <rFont val="Arial"/>
        <family val="2"/>
      </rPr>
      <t xml:space="preserve"> in </t>
    </r>
  </si>
  <si>
    <r>
      <t>Specific Heat of Air (c</t>
    </r>
    <r>
      <rPr>
        <vertAlign val="subscript"/>
        <sz val="10"/>
        <color indexed="57"/>
        <rFont val="Arial"/>
        <family val="2"/>
      </rPr>
      <t>a</t>
    </r>
    <r>
      <rPr>
        <sz val="10"/>
        <color indexed="57"/>
        <rFont val="Arial"/>
        <family val="2"/>
      </rPr>
      <t>)</t>
    </r>
  </si>
  <si>
    <r>
      <t>m</t>
    </r>
    <r>
      <rPr>
        <vertAlign val="superscript"/>
        <sz val="8"/>
        <color indexed="9"/>
        <rFont val="Arial"/>
        <family val="2"/>
      </rPr>
      <t>3</t>
    </r>
    <r>
      <rPr>
        <sz val="8"/>
        <color indexed="9"/>
        <rFont val="Arial"/>
        <family val="2"/>
      </rPr>
      <t>/sec</t>
    </r>
  </si>
  <si>
    <r>
      <t>r</t>
    </r>
    <r>
      <rPr>
        <sz val="10"/>
        <color indexed="57"/>
        <rFont val="Arial"/>
        <family val="2"/>
      </rPr>
      <t xml:space="preserve"> = interior lining density (kg/m</t>
    </r>
    <r>
      <rPr>
        <vertAlign val="superscript"/>
        <sz val="10"/>
        <color indexed="57"/>
        <rFont val="Arial"/>
        <family val="2"/>
      </rPr>
      <t>3</t>
    </r>
    <r>
      <rPr>
        <sz val="10"/>
        <color indexed="57"/>
        <rFont val="Arial"/>
        <family val="2"/>
      </rPr>
      <t>)</t>
    </r>
  </si>
  <si>
    <t>k = interior lining thermal conductivity (kW/m-K)</t>
  </si>
  <si>
    <r>
      <t>d</t>
    </r>
    <r>
      <rPr>
        <sz val="10"/>
        <color indexed="57"/>
        <rFont val="Arial"/>
        <family val="2"/>
      </rPr>
      <t xml:space="preserve"> = interior lining thickness (m)</t>
    </r>
  </si>
  <si>
    <r>
      <t>c</t>
    </r>
    <r>
      <rPr>
        <vertAlign val="subscript"/>
        <sz val="10"/>
        <color indexed="57"/>
        <rFont val="Arial"/>
        <family val="2"/>
      </rPr>
      <t>p</t>
    </r>
    <r>
      <rPr>
        <sz val="10"/>
        <color indexed="57"/>
        <rFont val="Arial"/>
        <family val="2"/>
      </rPr>
      <t xml:space="preserve"> = interior lining heat capacity (kJ/kg-K)</t>
    </r>
  </si>
  <si>
    <t>CHAPTER 2.  PREDICTING HOT GAS LAYER TEMPERATURE</t>
  </si>
  <si>
    <t>IN A ROOM FIRE</t>
  </si>
  <si>
    <t>WITH FORCED VENTILATION</t>
  </si>
  <si>
    <t>Project / Inspection           Title:</t>
  </si>
  <si>
    <t>STOP - d &gt; 1 inch</t>
  </si>
  <si>
    <t xml:space="preserve">         COMPARTMENT WITH THERMALLY THICK/THIN BOUNDARIES </t>
  </si>
  <si>
    <t>and secure to avoid errors due to a wrong entry in a cell(s).  The chapter in the NUREG should be read before an analysis is made.</t>
  </si>
  <si>
    <t>All subsequent output values are calculated by the spreadsheet and based on values specified in the input parameters.  This spreadsheet is protected</t>
  </si>
  <si>
    <t>NOTE:</t>
  </si>
  <si>
    <t>Summary of Results</t>
  </si>
  <si>
    <r>
      <t>D</t>
    </r>
    <r>
      <rPr>
        <b/>
        <sz val="18"/>
        <color indexed="57"/>
        <rFont val="Arial"/>
        <family val="2"/>
      </rPr>
      <t>T</t>
    </r>
    <r>
      <rPr>
        <b/>
        <vertAlign val="subscript"/>
        <sz val="18"/>
        <color indexed="57"/>
        <rFont val="Arial"/>
        <family val="2"/>
      </rPr>
      <t>g</t>
    </r>
    <r>
      <rPr>
        <b/>
        <sz val="18"/>
        <color indexed="57"/>
        <rFont val="Arial"/>
        <family val="2"/>
      </rPr>
      <t>/T</t>
    </r>
    <r>
      <rPr>
        <b/>
        <vertAlign val="subscript"/>
        <sz val="18"/>
        <color indexed="57"/>
        <rFont val="Arial"/>
        <family val="2"/>
      </rPr>
      <t>a</t>
    </r>
    <r>
      <rPr>
        <b/>
        <sz val="18"/>
        <color indexed="57"/>
        <rFont val="Arial"/>
        <family val="2"/>
      </rPr>
      <t xml:space="preserve"> = 0.63(Q/(mc</t>
    </r>
    <r>
      <rPr>
        <b/>
        <vertAlign val="subscript"/>
        <sz val="18"/>
        <color indexed="57"/>
        <rFont val="Arial"/>
        <family val="2"/>
      </rPr>
      <t>a</t>
    </r>
    <r>
      <rPr>
        <b/>
        <sz val="18"/>
        <color indexed="57"/>
        <rFont val="Arial"/>
        <family val="2"/>
      </rPr>
      <t>T</t>
    </r>
    <r>
      <rPr>
        <b/>
        <vertAlign val="subscript"/>
        <sz val="18"/>
        <color indexed="57"/>
        <rFont val="Arial"/>
        <family val="2"/>
      </rPr>
      <t>a</t>
    </r>
    <r>
      <rPr>
        <b/>
        <sz val="18"/>
        <color indexed="57"/>
        <rFont val="Arial"/>
        <family val="2"/>
      </rPr>
      <t>))</t>
    </r>
    <r>
      <rPr>
        <b/>
        <vertAlign val="superscript"/>
        <sz val="18"/>
        <color indexed="57"/>
        <rFont val="Arial"/>
        <family val="2"/>
      </rPr>
      <t>0.72</t>
    </r>
    <r>
      <rPr>
        <b/>
        <sz val="18"/>
        <color indexed="57"/>
        <rFont val="Arial"/>
        <family val="2"/>
      </rPr>
      <t>(h</t>
    </r>
    <r>
      <rPr>
        <b/>
        <vertAlign val="subscript"/>
        <sz val="18"/>
        <color indexed="57"/>
        <rFont val="Arial"/>
        <family val="2"/>
      </rPr>
      <t>k</t>
    </r>
    <r>
      <rPr>
        <b/>
        <sz val="18"/>
        <color indexed="57"/>
        <rFont val="Arial"/>
        <family val="2"/>
      </rPr>
      <t>A</t>
    </r>
    <r>
      <rPr>
        <b/>
        <vertAlign val="subscript"/>
        <sz val="18"/>
        <color indexed="57"/>
        <rFont val="Arial"/>
        <family val="2"/>
      </rPr>
      <t>T</t>
    </r>
    <r>
      <rPr>
        <b/>
        <sz val="18"/>
        <color indexed="57"/>
        <rFont val="Arial"/>
        <family val="2"/>
      </rPr>
      <t>/(mc</t>
    </r>
    <r>
      <rPr>
        <b/>
        <vertAlign val="subscript"/>
        <sz val="18"/>
        <color indexed="57"/>
        <rFont val="Arial"/>
        <family val="2"/>
      </rPr>
      <t>a</t>
    </r>
    <r>
      <rPr>
        <b/>
        <sz val="18"/>
        <color indexed="57"/>
        <rFont val="Arial"/>
        <family val="2"/>
      </rPr>
      <t>))</t>
    </r>
    <r>
      <rPr>
        <b/>
        <vertAlign val="superscript"/>
        <sz val="18"/>
        <color indexed="57"/>
        <rFont val="Arial"/>
        <family val="2"/>
      </rPr>
      <t>-0.36</t>
    </r>
  </si>
  <si>
    <t>Q =</t>
  </si>
  <si>
    <t>m =</t>
  </si>
  <si>
    <r>
      <rPr>
        <sz val="10"/>
        <color indexed="57"/>
        <rFont val="Symbol"/>
        <family val="1"/>
      </rPr>
      <t>D</t>
    </r>
    <r>
      <rPr>
        <sz val="10"/>
        <color indexed="57"/>
        <rFont val="Arial"/>
        <family val="2"/>
      </rPr>
      <t>T</t>
    </r>
    <r>
      <rPr>
        <vertAlign val="subscript"/>
        <sz val="10"/>
        <color indexed="57"/>
        <rFont val="Arial"/>
        <family val="2"/>
      </rPr>
      <t>g</t>
    </r>
    <r>
      <rPr>
        <sz val="10"/>
        <color indexed="57"/>
        <rFont val="Arial"/>
        <family val="2"/>
      </rPr>
      <t xml:space="preserve"> =</t>
    </r>
  </si>
  <si>
    <r>
      <t>T</t>
    </r>
    <r>
      <rPr>
        <vertAlign val="subscript"/>
        <sz val="10"/>
        <color indexed="57"/>
        <rFont val="Arial"/>
        <family val="2"/>
      </rPr>
      <t>a</t>
    </r>
    <r>
      <rPr>
        <sz val="10"/>
        <color indexed="57"/>
        <rFont val="Arial"/>
        <family val="2"/>
      </rPr>
      <t xml:space="preserve"> =</t>
    </r>
  </si>
  <si>
    <r>
      <t>c</t>
    </r>
    <r>
      <rPr>
        <vertAlign val="subscript"/>
        <sz val="10"/>
        <color indexed="57"/>
        <rFont val="Arial"/>
        <family val="2"/>
      </rPr>
      <t>a</t>
    </r>
    <r>
      <rPr>
        <sz val="10"/>
        <color indexed="57"/>
        <rFont val="Arial"/>
        <family val="2"/>
      </rPr>
      <t xml:space="preserve"> =</t>
    </r>
  </si>
  <si>
    <r>
      <t>h</t>
    </r>
    <r>
      <rPr>
        <vertAlign val="subscript"/>
        <sz val="10"/>
        <color indexed="57"/>
        <rFont val="Arial"/>
        <family val="2"/>
      </rPr>
      <t>k</t>
    </r>
    <r>
      <rPr>
        <sz val="10"/>
        <color indexed="57"/>
        <rFont val="Arial"/>
        <family val="2"/>
      </rPr>
      <t xml:space="preserve"> =</t>
    </r>
  </si>
  <si>
    <r>
      <t>A</t>
    </r>
    <r>
      <rPr>
        <vertAlign val="subscript"/>
        <sz val="10"/>
        <color indexed="57"/>
        <rFont val="Arial"/>
        <family val="2"/>
      </rPr>
      <t>T</t>
    </r>
    <r>
      <rPr>
        <sz val="10"/>
        <color indexed="57"/>
        <rFont val="Arial"/>
        <family val="2"/>
      </rPr>
      <t xml:space="preserve"> =</t>
    </r>
  </si>
  <si>
    <r>
      <t>T</t>
    </r>
    <r>
      <rPr>
        <vertAlign val="subscript"/>
        <sz val="10"/>
        <color indexed="57"/>
        <rFont val="Arial"/>
        <family val="2"/>
      </rPr>
      <t>g</t>
    </r>
    <r>
      <rPr>
        <sz val="10"/>
        <color indexed="57"/>
        <rFont val="Arial"/>
        <family val="2"/>
      </rPr>
      <t xml:space="preserve"> - T</t>
    </r>
    <r>
      <rPr>
        <vertAlign val="subscript"/>
        <sz val="10"/>
        <color indexed="57"/>
        <rFont val="Arial"/>
        <family val="2"/>
      </rPr>
      <t xml:space="preserve">a </t>
    </r>
    <r>
      <rPr>
        <sz val="10"/>
        <color indexed="57"/>
        <rFont val="Arial"/>
        <family val="2"/>
      </rPr>
      <t>= upper layer gas temperature rise above ambient (K)</t>
    </r>
  </si>
  <si>
    <t>ambient air temperature (K)</t>
  </si>
  <si>
    <t>heat release rate of the fire (kW)</t>
  </si>
  <si>
    <t>compartment mass ventilation flow rate (kg/sec)</t>
  </si>
  <si>
    <t>specific heat of air (kJ/kg-K)</t>
  </si>
  <si>
    <r>
      <t>convective heat transfer coefficient (kW/m</t>
    </r>
    <r>
      <rPr>
        <vertAlign val="superscript"/>
        <sz val="10"/>
        <color indexed="57"/>
        <rFont val="Arial"/>
        <family val="2"/>
      </rPr>
      <t>2</t>
    </r>
    <r>
      <rPr>
        <sz val="10"/>
        <color indexed="57"/>
        <rFont val="Arial"/>
        <family val="2"/>
      </rPr>
      <t>-K)</t>
    </r>
  </si>
  <si>
    <r>
      <t>total area of the compartment enclosing surface boundaries (m</t>
    </r>
    <r>
      <rPr>
        <vertAlign val="superscript"/>
        <sz val="10"/>
        <color indexed="57"/>
        <rFont val="Arial"/>
        <family val="2"/>
      </rPr>
      <t>2</t>
    </r>
    <r>
      <rPr>
        <sz val="10"/>
        <color indexed="57"/>
        <rFont val="Arial"/>
        <family val="2"/>
      </rPr>
      <t>)</t>
    </r>
  </si>
  <si>
    <t>k =</t>
  </si>
  <si>
    <r>
      <t>t</t>
    </r>
    <r>
      <rPr>
        <vertAlign val="subscript"/>
        <sz val="10"/>
        <color indexed="57"/>
        <rFont val="Arial"/>
        <family val="2"/>
      </rPr>
      <t>p</t>
    </r>
    <r>
      <rPr>
        <sz val="10"/>
        <color indexed="57"/>
        <rFont val="Arial"/>
        <family val="2"/>
      </rPr>
      <t xml:space="preserve"> =</t>
    </r>
  </si>
  <si>
    <r>
      <rPr>
        <sz val="10"/>
        <color indexed="57"/>
        <rFont val="Symbol"/>
        <family val="1"/>
      </rPr>
      <t>r</t>
    </r>
    <r>
      <rPr>
        <sz val="10"/>
        <color indexed="57"/>
        <rFont val="Arial"/>
        <family val="2"/>
      </rPr>
      <t xml:space="preserve"> =</t>
    </r>
  </si>
  <si>
    <r>
      <t>c</t>
    </r>
    <r>
      <rPr>
        <vertAlign val="subscript"/>
        <sz val="10"/>
        <color indexed="57"/>
        <rFont val="Arial"/>
        <family val="2"/>
      </rPr>
      <t>p</t>
    </r>
    <r>
      <rPr>
        <sz val="10"/>
        <color indexed="57"/>
        <rFont val="Arial"/>
        <family val="2"/>
      </rPr>
      <t xml:space="preserve"> =</t>
    </r>
  </si>
  <si>
    <r>
      <t>d</t>
    </r>
    <r>
      <rPr>
        <sz val="10"/>
        <color indexed="57"/>
        <rFont val="Arial"/>
        <family val="2"/>
      </rPr>
      <t xml:space="preserve"> =</t>
    </r>
  </si>
  <si>
    <t>thermal penetration time (sec)</t>
  </si>
  <si>
    <r>
      <t>interior lining density (kg/m</t>
    </r>
    <r>
      <rPr>
        <vertAlign val="superscript"/>
        <sz val="10"/>
        <color indexed="57"/>
        <rFont val="Arial"/>
        <family val="2"/>
      </rPr>
      <t>3</t>
    </r>
    <r>
      <rPr>
        <sz val="10"/>
        <color indexed="57"/>
        <rFont val="Arial"/>
        <family val="2"/>
      </rPr>
      <t>)</t>
    </r>
  </si>
  <si>
    <t>interior lining specific heat (kJ/kg-K)</t>
  </si>
  <si>
    <t>interior lining thermal conductivity (kW/m-K)</t>
  </si>
  <si>
    <t>interior lining thickness (m)</t>
  </si>
  <si>
    <r>
      <t>t</t>
    </r>
    <r>
      <rPr>
        <b/>
        <vertAlign val="subscript"/>
        <sz val="16"/>
        <color indexed="57"/>
        <rFont val="Arial"/>
        <family val="2"/>
      </rPr>
      <t>p</t>
    </r>
    <r>
      <rPr>
        <b/>
        <sz val="16"/>
        <color indexed="57"/>
        <rFont val="Arial"/>
        <family val="2"/>
      </rPr>
      <t xml:space="preserve"> = </t>
    </r>
  </si>
  <si>
    <r>
      <t>(</t>
    </r>
    <r>
      <rPr>
        <b/>
        <sz val="16"/>
        <color indexed="57"/>
        <rFont val="Symbol"/>
        <family val="1"/>
      </rPr>
      <t>r</t>
    </r>
    <r>
      <rPr>
        <b/>
        <sz val="16"/>
        <color indexed="57"/>
        <rFont val="Arial"/>
        <family val="2"/>
      </rPr>
      <t>c</t>
    </r>
    <r>
      <rPr>
        <b/>
        <vertAlign val="subscript"/>
        <sz val="16"/>
        <color indexed="57"/>
        <rFont val="Arial"/>
        <family val="2"/>
      </rPr>
      <t>p</t>
    </r>
    <r>
      <rPr>
        <b/>
        <sz val="16"/>
        <color indexed="57"/>
        <rFont val="Arial"/>
        <family val="2"/>
      </rPr>
      <t>/k) (</t>
    </r>
    <r>
      <rPr>
        <b/>
        <sz val="16"/>
        <color indexed="57"/>
        <rFont val="Symbol"/>
        <family val="1"/>
      </rPr>
      <t>d</t>
    </r>
    <r>
      <rPr>
        <b/>
        <sz val="16"/>
        <color indexed="57"/>
        <rFont val="Arial"/>
        <family val="2"/>
      </rPr>
      <t>/2)</t>
    </r>
    <r>
      <rPr>
        <b/>
        <vertAlign val="superscript"/>
        <sz val="16"/>
        <color indexed="57"/>
        <rFont val="Arial"/>
        <family val="2"/>
      </rPr>
      <t>2</t>
    </r>
  </si>
  <si>
    <r>
      <t>t</t>
    </r>
    <r>
      <rPr>
        <b/>
        <vertAlign val="subscript"/>
        <sz val="16"/>
        <color indexed="57"/>
        <rFont val="Arial"/>
        <family val="2"/>
      </rPr>
      <t>p</t>
    </r>
    <r>
      <rPr>
        <b/>
        <sz val="16"/>
        <color indexed="57"/>
        <rFont val="Arial"/>
        <family val="2"/>
      </rPr>
      <t xml:space="preserve"> = </t>
    </r>
  </si>
  <si>
    <r>
      <t>h</t>
    </r>
    <r>
      <rPr>
        <b/>
        <vertAlign val="subscript"/>
        <sz val="16"/>
        <color indexed="57"/>
        <rFont val="Arial"/>
        <family val="2"/>
      </rPr>
      <t>k</t>
    </r>
    <r>
      <rPr>
        <b/>
        <sz val="16"/>
        <color indexed="57"/>
        <rFont val="Arial"/>
        <family val="2"/>
      </rPr>
      <t xml:space="preserve"> = </t>
    </r>
  </si>
  <si>
    <r>
      <t>for t &lt; t</t>
    </r>
    <r>
      <rPr>
        <b/>
        <vertAlign val="subscript"/>
        <sz val="16"/>
        <color indexed="57"/>
        <rFont val="Arial"/>
        <family val="2"/>
      </rPr>
      <t>p</t>
    </r>
  </si>
  <si>
    <r>
      <t>for t &gt; t</t>
    </r>
    <r>
      <rPr>
        <b/>
        <vertAlign val="subscript"/>
        <sz val="16"/>
        <color indexed="57"/>
        <rFont val="Arial"/>
        <family val="2"/>
      </rPr>
      <t>p</t>
    </r>
  </si>
  <si>
    <r>
      <t>or        (k/</t>
    </r>
    <r>
      <rPr>
        <b/>
        <sz val="16"/>
        <color indexed="57"/>
        <rFont val="Symbol"/>
        <family val="1"/>
      </rPr>
      <t>d</t>
    </r>
    <r>
      <rPr>
        <b/>
        <sz val="16"/>
        <color indexed="57"/>
        <rFont val="Arial"/>
        <family val="2"/>
      </rPr>
      <t>)</t>
    </r>
  </si>
  <si>
    <r>
      <t xml:space="preserve">    √(k</t>
    </r>
    <r>
      <rPr>
        <b/>
        <sz val="16"/>
        <color indexed="57"/>
        <rFont val="Symbol"/>
        <family val="1"/>
      </rPr>
      <t>r</t>
    </r>
    <r>
      <rPr>
        <b/>
        <sz val="16"/>
        <color indexed="57"/>
        <rFont val="Arial"/>
        <family val="2"/>
      </rPr>
      <t>c/t)</t>
    </r>
  </si>
  <si>
    <t>t =</t>
  </si>
  <si>
    <r>
      <t>k</t>
    </r>
    <r>
      <rPr>
        <sz val="10"/>
        <color indexed="57"/>
        <rFont val="Symbol"/>
        <family val="1"/>
      </rPr>
      <t>r</t>
    </r>
    <r>
      <rPr>
        <sz val="10"/>
        <color indexed="57"/>
        <rFont val="Arial"/>
        <family val="2"/>
      </rPr>
      <t>c =</t>
    </r>
  </si>
  <si>
    <r>
      <t>heat transfer coefficient (kW/m</t>
    </r>
    <r>
      <rPr>
        <vertAlign val="superscript"/>
        <sz val="10"/>
        <color indexed="57"/>
        <rFont val="Arial"/>
        <family val="2"/>
      </rPr>
      <t>2</t>
    </r>
    <r>
      <rPr>
        <sz val="10"/>
        <color indexed="57"/>
        <rFont val="Arial"/>
        <family val="2"/>
      </rPr>
      <t>-K)</t>
    </r>
  </si>
  <si>
    <r>
      <t>interior construction thermal inertia (kW/m</t>
    </r>
    <r>
      <rPr>
        <vertAlign val="superscript"/>
        <sz val="10"/>
        <color indexed="57"/>
        <rFont val="Arial"/>
        <family val="2"/>
      </rPr>
      <t>2</t>
    </r>
    <r>
      <rPr>
        <sz val="10"/>
        <color indexed="57"/>
        <rFont val="Arial"/>
        <family val="2"/>
      </rPr>
      <t>-K)</t>
    </r>
    <r>
      <rPr>
        <vertAlign val="superscript"/>
        <sz val="10"/>
        <color indexed="57"/>
        <rFont val="Arial"/>
        <family val="2"/>
      </rPr>
      <t>2</t>
    </r>
    <r>
      <rPr>
        <sz val="10"/>
        <color indexed="57"/>
        <rFont val="Arial"/>
        <family val="2"/>
      </rPr>
      <t>-sec</t>
    </r>
  </si>
  <si>
    <t>time after ignition (sec)</t>
  </si>
  <si>
    <r>
      <t>A</t>
    </r>
    <r>
      <rPr>
        <b/>
        <vertAlign val="subscript"/>
        <sz val="16"/>
        <color indexed="57"/>
        <rFont val="Arial"/>
        <family val="2"/>
      </rPr>
      <t>T</t>
    </r>
    <r>
      <rPr>
        <b/>
        <sz val="16"/>
        <color indexed="57"/>
        <rFont val="Arial"/>
        <family val="2"/>
      </rPr>
      <t xml:space="preserve"> = </t>
    </r>
  </si>
  <si>
    <r>
      <t>2 (w</t>
    </r>
    <r>
      <rPr>
        <b/>
        <vertAlign val="subscript"/>
        <sz val="16"/>
        <color indexed="57"/>
        <rFont val="Arial"/>
        <family val="2"/>
      </rPr>
      <t xml:space="preserve">c </t>
    </r>
    <r>
      <rPr>
        <b/>
        <sz val="16"/>
        <color indexed="57"/>
        <rFont val="Arial"/>
        <family val="2"/>
      </rPr>
      <t>x l</t>
    </r>
    <r>
      <rPr>
        <b/>
        <vertAlign val="subscript"/>
        <sz val="16"/>
        <color indexed="57"/>
        <rFont val="Arial"/>
        <family val="2"/>
      </rPr>
      <t>c</t>
    </r>
    <r>
      <rPr>
        <b/>
        <sz val="16"/>
        <color indexed="57"/>
        <rFont val="Arial"/>
        <family val="2"/>
      </rPr>
      <t>) + 2 (h</t>
    </r>
    <r>
      <rPr>
        <b/>
        <vertAlign val="subscript"/>
        <sz val="16"/>
        <color indexed="57"/>
        <rFont val="Arial"/>
        <family val="2"/>
      </rPr>
      <t xml:space="preserve">c </t>
    </r>
    <r>
      <rPr>
        <b/>
        <sz val="16"/>
        <color indexed="57"/>
        <rFont val="Arial"/>
        <family val="2"/>
      </rPr>
      <t>x w</t>
    </r>
    <r>
      <rPr>
        <b/>
        <vertAlign val="subscript"/>
        <sz val="16"/>
        <color indexed="57"/>
        <rFont val="Arial"/>
        <family val="2"/>
      </rPr>
      <t>c</t>
    </r>
    <r>
      <rPr>
        <b/>
        <sz val="16"/>
        <color indexed="57"/>
        <rFont val="Arial"/>
        <family val="2"/>
      </rPr>
      <t>) + 2 (h</t>
    </r>
    <r>
      <rPr>
        <b/>
        <vertAlign val="subscript"/>
        <sz val="16"/>
        <color indexed="57"/>
        <rFont val="Arial"/>
        <family val="2"/>
      </rPr>
      <t xml:space="preserve">c </t>
    </r>
    <r>
      <rPr>
        <b/>
        <sz val="16"/>
        <color indexed="57"/>
        <rFont val="Arial"/>
        <family val="2"/>
      </rPr>
      <t>x l</t>
    </r>
    <r>
      <rPr>
        <b/>
        <vertAlign val="subscript"/>
        <sz val="16"/>
        <color indexed="57"/>
        <rFont val="Arial"/>
        <family val="2"/>
      </rPr>
      <t>c</t>
    </r>
    <r>
      <rPr>
        <b/>
        <sz val="16"/>
        <color indexed="57"/>
        <rFont val="Arial"/>
        <family val="2"/>
      </rPr>
      <t>)</t>
    </r>
  </si>
  <si>
    <t>compartment height (m)</t>
  </si>
  <si>
    <r>
      <t>A</t>
    </r>
    <r>
      <rPr>
        <vertAlign val="subscript"/>
        <sz val="10"/>
        <color indexed="57"/>
        <rFont val="Arial"/>
        <family val="2"/>
      </rPr>
      <t xml:space="preserve">T </t>
    </r>
    <r>
      <rPr>
        <sz val="10"/>
        <color indexed="57"/>
        <rFont val="Arial"/>
        <family val="2"/>
      </rPr>
      <t>=</t>
    </r>
  </si>
  <si>
    <r>
      <t>w</t>
    </r>
    <r>
      <rPr>
        <vertAlign val="subscript"/>
        <sz val="10"/>
        <color indexed="57"/>
        <rFont val="Arial"/>
        <family val="2"/>
      </rPr>
      <t>c</t>
    </r>
    <r>
      <rPr>
        <sz val="10"/>
        <color indexed="57"/>
        <rFont val="Arial"/>
        <family val="2"/>
      </rPr>
      <t xml:space="preserve"> =</t>
    </r>
  </si>
  <si>
    <r>
      <t>l</t>
    </r>
    <r>
      <rPr>
        <vertAlign val="subscript"/>
        <sz val="10"/>
        <color indexed="57"/>
        <rFont val="Arial"/>
        <family val="2"/>
      </rPr>
      <t>c</t>
    </r>
    <r>
      <rPr>
        <sz val="10"/>
        <color indexed="57"/>
        <rFont val="Arial"/>
        <family val="2"/>
      </rPr>
      <t xml:space="preserve"> =</t>
    </r>
  </si>
  <si>
    <r>
      <t>h</t>
    </r>
    <r>
      <rPr>
        <vertAlign val="subscript"/>
        <sz val="10"/>
        <color indexed="57"/>
        <rFont val="Arial"/>
        <family val="2"/>
      </rPr>
      <t>c</t>
    </r>
    <r>
      <rPr>
        <sz val="10"/>
        <color indexed="57"/>
        <rFont val="Arial"/>
        <family val="2"/>
      </rPr>
      <t xml:space="preserve"> = </t>
    </r>
  </si>
  <si>
    <t>compartment width (m)</t>
  </si>
  <si>
    <t>compartment length (m)</t>
  </si>
  <si>
    <r>
      <t>m</t>
    </r>
    <r>
      <rPr>
        <b/>
        <vertAlign val="superscript"/>
        <sz val="16"/>
        <color indexed="57"/>
        <rFont val="Arial"/>
        <family val="2"/>
      </rPr>
      <t>2</t>
    </r>
  </si>
  <si>
    <r>
      <t>D</t>
    </r>
    <r>
      <rPr>
        <b/>
        <sz val="16"/>
        <color indexed="57"/>
        <rFont val="Arial"/>
        <family val="2"/>
      </rPr>
      <t>T</t>
    </r>
    <r>
      <rPr>
        <b/>
        <vertAlign val="subscript"/>
        <sz val="16"/>
        <color indexed="57"/>
        <rFont val="Arial"/>
        <family val="2"/>
      </rPr>
      <t>g</t>
    </r>
    <r>
      <rPr>
        <b/>
        <sz val="16"/>
        <color indexed="57"/>
        <rFont val="Arial"/>
        <family val="2"/>
      </rPr>
      <t xml:space="preserve"> = </t>
    </r>
  </si>
  <si>
    <r>
      <t>T</t>
    </r>
    <r>
      <rPr>
        <b/>
        <vertAlign val="subscript"/>
        <sz val="16"/>
        <color indexed="57"/>
        <rFont val="Arial"/>
        <family val="2"/>
      </rPr>
      <t xml:space="preserve">g </t>
    </r>
    <r>
      <rPr>
        <b/>
        <sz val="16"/>
        <color indexed="57"/>
        <rFont val="Arial"/>
        <family val="2"/>
      </rPr>
      <t>- T</t>
    </r>
    <r>
      <rPr>
        <b/>
        <vertAlign val="subscript"/>
        <sz val="16"/>
        <color indexed="57"/>
        <rFont val="Arial"/>
        <family val="2"/>
      </rPr>
      <t>a</t>
    </r>
  </si>
  <si>
    <r>
      <t>T</t>
    </r>
    <r>
      <rPr>
        <b/>
        <vertAlign val="subscript"/>
        <sz val="16"/>
        <color indexed="57"/>
        <rFont val="Arial"/>
        <family val="2"/>
      </rPr>
      <t>g</t>
    </r>
    <r>
      <rPr>
        <b/>
        <sz val="16"/>
        <color indexed="57"/>
        <rFont val="Arial"/>
        <family val="2"/>
      </rPr>
      <t xml:space="preserve"> = </t>
    </r>
  </si>
  <si>
    <r>
      <t>D</t>
    </r>
    <r>
      <rPr>
        <b/>
        <sz val="16"/>
        <color indexed="57"/>
        <rFont val="Arial"/>
        <family val="2"/>
      </rPr>
      <t>T</t>
    </r>
    <r>
      <rPr>
        <b/>
        <vertAlign val="subscript"/>
        <sz val="16"/>
        <color indexed="57"/>
        <rFont val="Arial"/>
        <family val="2"/>
      </rPr>
      <t xml:space="preserve">g </t>
    </r>
    <r>
      <rPr>
        <b/>
        <sz val="16"/>
        <color indexed="57"/>
        <rFont val="Arial"/>
        <family val="2"/>
      </rPr>
      <t>+ T</t>
    </r>
    <r>
      <rPr>
        <b/>
        <vertAlign val="subscript"/>
        <sz val="16"/>
        <color indexed="57"/>
        <rFont val="Arial"/>
        <family val="2"/>
      </rPr>
      <t>a</t>
    </r>
  </si>
  <si>
    <r>
      <t>(</t>
    </r>
    <r>
      <rPr>
        <b/>
        <sz val="16"/>
        <color indexed="57"/>
        <rFont val="Symbol"/>
        <family val="1"/>
      </rPr>
      <t>r</t>
    </r>
    <r>
      <rPr>
        <b/>
        <sz val="16"/>
        <color indexed="57"/>
        <rFont val="Arial"/>
        <family val="2"/>
      </rPr>
      <t>c</t>
    </r>
    <r>
      <rPr>
        <b/>
        <vertAlign val="subscript"/>
        <sz val="16"/>
        <color indexed="57"/>
        <rFont val="Arial"/>
        <family val="2"/>
      </rPr>
      <t>p</t>
    </r>
    <r>
      <rPr>
        <b/>
        <sz val="16"/>
        <color indexed="57"/>
        <rFont val="Arial"/>
        <family val="2"/>
      </rPr>
      <t>/k) (</t>
    </r>
    <r>
      <rPr>
        <b/>
        <sz val="16"/>
        <color indexed="57"/>
        <rFont val="Symbol"/>
        <family val="1"/>
      </rPr>
      <t>d/2</t>
    </r>
    <r>
      <rPr>
        <b/>
        <sz val="16"/>
        <color indexed="57"/>
        <rFont val="Arial"/>
        <family val="2"/>
      </rPr>
      <t>)</t>
    </r>
    <r>
      <rPr>
        <b/>
        <vertAlign val="superscript"/>
        <sz val="16"/>
        <color indexed="57"/>
        <rFont val="Arial"/>
        <family val="2"/>
      </rPr>
      <t>2</t>
    </r>
  </si>
  <si>
    <r>
      <t>0.4 √(k</t>
    </r>
    <r>
      <rPr>
        <b/>
        <sz val="16"/>
        <color indexed="57"/>
        <rFont val="Symbol"/>
        <family val="1"/>
      </rPr>
      <t>r</t>
    </r>
    <r>
      <rPr>
        <b/>
        <sz val="16"/>
        <color indexed="57"/>
        <rFont val="Arial"/>
        <family val="2"/>
      </rPr>
      <t>c / t)</t>
    </r>
  </si>
  <si>
    <r>
      <t>or    0.4(k/</t>
    </r>
    <r>
      <rPr>
        <b/>
        <sz val="16"/>
        <color indexed="57"/>
        <rFont val="Symbol"/>
        <family val="1"/>
      </rPr>
      <t>d</t>
    </r>
    <r>
      <rPr>
        <b/>
        <sz val="16"/>
        <color indexed="57"/>
        <rFont val="Arial"/>
        <family val="2"/>
      </rPr>
      <t>)</t>
    </r>
  </si>
  <si>
    <t xml:space="preserve"> thickness of interior lining  (m)</t>
  </si>
  <si>
    <r>
      <t>h</t>
    </r>
    <r>
      <rPr>
        <vertAlign val="subscript"/>
        <sz val="10"/>
        <color indexed="57"/>
        <rFont val="Arial"/>
        <family val="2"/>
      </rPr>
      <t>k</t>
    </r>
    <r>
      <rPr>
        <sz val="10"/>
        <color indexed="57"/>
        <rFont val="Arial"/>
        <family val="2"/>
      </rPr>
      <t xml:space="preserve"> = </t>
    </r>
  </si>
  <si>
    <r>
      <t>k</t>
    </r>
    <r>
      <rPr>
        <sz val="10"/>
        <color indexed="57"/>
        <rFont val="Symbol"/>
        <family val="1"/>
      </rPr>
      <t>r</t>
    </r>
    <r>
      <rPr>
        <sz val="10"/>
        <color indexed="57"/>
        <rFont val="Arial"/>
        <family val="2"/>
      </rPr>
      <t xml:space="preserve">c = </t>
    </r>
  </si>
  <si>
    <r>
      <rPr>
        <sz val="10"/>
        <color indexed="57"/>
        <rFont val="Symbol"/>
        <family val="1"/>
      </rPr>
      <t>d</t>
    </r>
    <r>
      <rPr>
        <sz val="10"/>
        <color indexed="57"/>
        <rFont val="Arial"/>
        <family val="2"/>
      </rPr>
      <t xml:space="preserve"> =</t>
    </r>
  </si>
  <si>
    <r>
      <t xml:space="preserve">2(w </t>
    </r>
    <r>
      <rPr>
        <b/>
        <vertAlign val="subscript"/>
        <sz val="16"/>
        <color indexed="57"/>
        <rFont val="Arial"/>
        <family val="2"/>
      </rPr>
      <t xml:space="preserve">c </t>
    </r>
    <r>
      <rPr>
        <b/>
        <sz val="16"/>
        <color indexed="57"/>
        <rFont val="Arial"/>
        <family val="2"/>
      </rPr>
      <t>x l</t>
    </r>
    <r>
      <rPr>
        <b/>
        <vertAlign val="subscript"/>
        <sz val="16"/>
        <color indexed="57"/>
        <rFont val="Arial"/>
        <family val="2"/>
      </rPr>
      <t>c</t>
    </r>
    <r>
      <rPr>
        <b/>
        <sz val="16"/>
        <color indexed="57"/>
        <rFont val="Arial"/>
        <family val="2"/>
      </rPr>
      <t xml:space="preserve">) + 2(h </t>
    </r>
    <r>
      <rPr>
        <b/>
        <vertAlign val="subscript"/>
        <sz val="16"/>
        <color indexed="57"/>
        <rFont val="Arial"/>
        <family val="2"/>
      </rPr>
      <t xml:space="preserve">c </t>
    </r>
    <r>
      <rPr>
        <b/>
        <sz val="16"/>
        <color indexed="57"/>
        <rFont val="Arial"/>
        <family val="2"/>
      </rPr>
      <t>x w</t>
    </r>
    <r>
      <rPr>
        <b/>
        <vertAlign val="subscript"/>
        <sz val="16"/>
        <color indexed="57"/>
        <rFont val="Arial"/>
        <family val="2"/>
      </rPr>
      <t>c</t>
    </r>
    <r>
      <rPr>
        <b/>
        <sz val="16"/>
        <color indexed="57"/>
        <rFont val="Arial"/>
        <family val="2"/>
      </rPr>
      <t>) + 2(h</t>
    </r>
    <r>
      <rPr>
        <b/>
        <vertAlign val="subscript"/>
        <sz val="16"/>
        <color indexed="57"/>
        <rFont val="Arial"/>
        <family val="2"/>
      </rPr>
      <t xml:space="preserve">c </t>
    </r>
    <r>
      <rPr>
        <b/>
        <sz val="16"/>
        <color indexed="57"/>
        <rFont val="Arial"/>
        <family val="2"/>
      </rPr>
      <t>x l</t>
    </r>
    <r>
      <rPr>
        <b/>
        <vertAlign val="subscript"/>
        <sz val="16"/>
        <color indexed="57"/>
        <rFont val="Arial"/>
        <family val="2"/>
      </rPr>
      <t>c</t>
    </r>
    <r>
      <rPr>
        <b/>
        <sz val="16"/>
        <color indexed="57"/>
        <rFont val="Arial"/>
        <family val="2"/>
      </rPr>
      <t>)</t>
    </r>
  </si>
  <si>
    <r>
      <rPr>
        <b/>
        <sz val="16"/>
        <color indexed="57"/>
        <rFont val="Symbol"/>
        <family val="1"/>
      </rPr>
      <t>D</t>
    </r>
    <r>
      <rPr>
        <b/>
        <sz val="16"/>
        <color indexed="57"/>
        <rFont val="Arial"/>
        <family val="2"/>
      </rPr>
      <t>T</t>
    </r>
    <r>
      <rPr>
        <b/>
        <vertAlign val="subscript"/>
        <sz val="16"/>
        <color indexed="57"/>
        <rFont val="Arial"/>
        <family val="2"/>
      </rPr>
      <t>g</t>
    </r>
    <r>
      <rPr>
        <b/>
        <sz val="16"/>
        <color indexed="57"/>
        <rFont val="Arial"/>
        <family val="2"/>
      </rPr>
      <t xml:space="preserve"> =</t>
    </r>
  </si>
  <si>
    <r>
      <t xml:space="preserve"> Q / (mc</t>
    </r>
    <r>
      <rPr>
        <b/>
        <vertAlign val="subscript"/>
        <sz val="16"/>
        <color indexed="57"/>
        <rFont val="Arial"/>
        <family val="2"/>
      </rPr>
      <t xml:space="preserve">a </t>
    </r>
    <r>
      <rPr>
        <b/>
        <sz val="16"/>
        <color indexed="57"/>
        <rFont val="Arial"/>
        <family val="2"/>
      </rPr>
      <t>+</t>
    </r>
    <r>
      <rPr>
        <b/>
        <vertAlign val="subscript"/>
        <sz val="16"/>
        <color indexed="57"/>
        <rFont val="Arial"/>
        <family val="2"/>
      </rPr>
      <t xml:space="preserve"> </t>
    </r>
    <r>
      <rPr>
        <b/>
        <sz val="16"/>
        <color indexed="57"/>
        <rFont val="Arial"/>
        <family val="2"/>
      </rPr>
      <t>h</t>
    </r>
    <r>
      <rPr>
        <b/>
        <vertAlign val="subscript"/>
        <sz val="16"/>
        <color indexed="57"/>
        <rFont val="Arial"/>
        <family val="2"/>
      </rPr>
      <t>k</t>
    </r>
    <r>
      <rPr>
        <b/>
        <sz val="16"/>
        <color indexed="57"/>
        <rFont val="Arial"/>
        <family val="2"/>
      </rPr>
      <t>A</t>
    </r>
    <r>
      <rPr>
        <b/>
        <vertAlign val="subscript"/>
        <sz val="16"/>
        <color indexed="57"/>
        <rFont val="Arial"/>
        <family val="2"/>
      </rPr>
      <t>T</t>
    </r>
    <r>
      <rPr>
        <b/>
        <sz val="16"/>
        <color indexed="57"/>
        <rFont val="Arial"/>
        <family val="2"/>
      </rPr>
      <t>)</t>
    </r>
  </si>
  <si>
    <r>
      <t>T</t>
    </r>
    <r>
      <rPr>
        <vertAlign val="subscript"/>
        <sz val="10"/>
        <color indexed="57"/>
        <rFont val="Arial"/>
        <family val="2"/>
      </rPr>
      <t>g</t>
    </r>
    <r>
      <rPr>
        <sz val="10"/>
        <color indexed="57"/>
        <rFont val="Arial"/>
        <family val="2"/>
      </rPr>
      <t xml:space="preserve"> - T</t>
    </r>
    <r>
      <rPr>
        <vertAlign val="subscript"/>
        <sz val="10"/>
        <color indexed="57"/>
        <rFont val="Arial"/>
        <family val="2"/>
      </rPr>
      <t xml:space="preserve">a </t>
    </r>
    <r>
      <rPr>
        <sz val="10"/>
        <color indexed="57"/>
        <rFont val="Arial"/>
        <family val="2"/>
      </rPr>
      <t>=</t>
    </r>
    <r>
      <rPr>
        <vertAlign val="subscript"/>
        <sz val="10"/>
        <color indexed="57"/>
        <rFont val="Arial"/>
        <family val="2"/>
      </rPr>
      <t xml:space="preserve"> </t>
    </r>
    <r>
      <rPr>
        <sz val="10"/>
        <color indexed="57"/>
        <rFont val="Arial"/>
        <family val="2"/>
      </rPr>
      <t>upper layer gas temperature rise above ambient (K)</t>
    </r>
  </si>
  <si>
    <r>
      <t>The above calculations are based on principles developed in the SFPE Handbook of Fire Protection Engineering, 3</t>
    </r>
    <r>
      <rPr>
        <vertAlign val="superscript"/>
        <sz val="11"/>
        <color indexed="43"/>
        <rFont val="Arial"/>
        <family val="2"/>
      </rPr>
      <t>rd</t>
    </r>
    <r>
      <rPr>
        <sz val="11"/>
        <color indexed="43"/>
        <rFont val="Arial"/>
        <family val="2"/>
      </rPr>
      <t xml:space="preserve"> Edition, 2002.  Calculations are based on certain assumptions and have inherent limitations.  The results of such calculations may or may not have reasonable predictive capabilities for a given situation and should only be interpreted by an informed user.  Although each calculation in the spreadsheet has been verified with the results of hand calculation, there is no absolute guarantee of the accuracy of these calculations.  Any questions, comments, concerns and suggestions or to report an error(s) in the spreadsheets, please send an email to David.Stroup@nrc.gov or Naeem.Iqbal@nrc.gov.</t>
    </r>
  </si>
  <si>
    <t>Date:</t>
  </si>
  <si>
    <t>Organization:</t>
  </si>
  <si>
    <t>Additional Information:</t>
  </si>
  <si>
    <t>cm</t>
  </si>
  <si>
    <r>
      <t>m</t>
    </r>
    <r>
      <rPr>
        <vertAlign val="superscript"/>
        <sz val="8"/>
        <color indexed="10"/>
        <rFont val="Arial"/>
        <family val="2"/>
      </rPr>
      <t>3</t>
    </r>
    <r>
      <rPr>
        <sz val="8"/>
        <color indexed="10"/>
        <rFont val="Arial"/>
        <family val="2"/>
      </rPr>
      <t>/sec</t>
    </r>
  </si>
  <si>
    <t>(SI Units)</t>
  </si>
  <si>
    <r>
      <t>kg/m</t>
    </r>
    <r>
      <rPr>
        <vertAlign val="superscript"/>
        <sz val="10"/>
        <color indexed="10"/>
        <rFont val="Arial"/>
        <family val="2"/>
      </rPr>
      <t>3</t>
    </r>
  </si>
  <si>
    <r>
      <t>(kW/m</t>
    </r>
    <r>
      <rPr>
        <vertAlign val="superscript"/>
        <sz val="10"/>
        <color indexed="10"/>
        <rFont val="Arial"/>
        <family val="2"/>
      </rPr>
      <t>2</t>
    </r>
    <r>
      <rPr>
        <sz val="10"/>
        <color indexed="10"/>
        <rFont val="Arial"/>
        <family val="2"/>
      </rPr>
      <t>-K)</t>
    </r>
    <r>
      <rPr>
        <vertAlign val="superscript"/>
        <sz val="10"/>
        <color indexed="10"/>
        <rFont val="Arial"/>
        <family val="2"/>
      </rPr>
      <t>2</t>
    </r>
    <r>
      <rPr>
        <sz val="10"/>
        <color indexed="10"/>
        <rFont val="Arial"/>
        <family val="2"/>
      </rPr>
      <t>-sec</t>
    </r>
  </si>
  <si>
    <t>March 2011</t>
  </si>
  <si>
    <t>Cells starting D184. Revised e-mail addresses, corrected editorial errors, revised print pagination and print layout.</t>
  </si>
  <si>
    <t>December 2004</t>
  </si>
  <si>
    <r>
      <t>D</t>
    </r>
    <r>
      <rPr>
        <b/>
        <sz val="16"/>
        <color indexed="57"/>
        <rFont val="Arial"/>
        <family val="2"/>
      </rPr>
      <t>T</t>
    </r>
    <r>
      <rPr>
        <b/>
        <vertAlign val="subscript"/>
        <sz val="16"/>
        <color indexed="57"/>
        <rFont val="Arial"/>
        <family val="2"/>
      </rPr>
      <t>g</t>
    </r>
    <r>
      <rPr>
        <b/>
        <sz val="16"/>
        <color indexed="57"/>
        <rFont val="Arial"/>
        <family val="2"/>
      </rPr>
      <t>/T</t>
    </r>
    <r>
      <rPr>
        <b/>
        <vertAlign val="subscript"/>
        <sz val="16"/>
        <color indexed="57"/>
        <rFont val="Arial"/>
        <family val="2"/>
      </rPr>
      <t>a</t>
    </r>
    <r>
      <rPr>
        <b/>
        <sz val="16"/>
        <color indexed="57"/>
        <rFont val="Arial"/>
        <family val="2"/>
      </rPr>
      <t xml:space="preserve"> = 0.63(Q/(mc</t>
    </r>
    <r>
      <rPr>
        <b/>
        <vertAlign val="subscript"/>
        <sz val="16"/>
        <color indexed="57"/>
        <rFont val="Arial"/>
        <family val="2"/>
      </rPr>
      <t>p</t>
    </r>
    <r>
      <rPr>
        <b/>
        <sz val="16"/>
        <color indexed="57"/>
        <rFont val="Arial"/>
        <family val="2"/>
      </rPr>
      <t>T</t>
    </r>
    <r>
      <rPr>
        <b/>
        <vertAlign val="subscript"/>
        <sz val="16"/>
        <color indexed="57"/>
        <rFont val="Arial"/>
        <family val="2"/>
      </rPr>
      <t>a</t>
    </r>
    <r>
      <rPr>
        <b/>
        <sz val="16"/>
        <color indexed="57"/>
        <rFont val="Arial"/>
        <family val="2"/>
      </rPr>
      <t>))</t>
    </r>
    <r>
      <rPr>
        <b/>
        <vertAlign val="superscript"/>
        <sz val="16"/>
        <color indexed="57"/>
        <rFont val="Arial"/>
        <family val="2"/>
      </rPr>
      <t>0.72</t>
    </r>
    <r>
      <rPr>
        <b/>
        <sz val="16"/>
        <color indexed="57"/>
        <rFont val="Arial"/>
        <family val="2"/>
      </rPr>
      <t>(h</t>
    </r>
    <r>
      <rPr>
        <b/>
        <vertAlign val="subscript"/>
        <sz val="16"/>
        <color indexed="57"/>
        <rFont val="Arial"/>
        <family val="2"/>
      </rPr>
      <t>k</t>
    </r>
    <r>
      <rPr>
        <b/>
        <sz val="16"/>
        <color indexed="57"/>
        <rFont val="Arial"/>
        <family val="2"/>
      </rPr>
      <t>A</t>
    </r>
    <r>
      <rPr>
        <b/>
        <vertAlign val="subscript"/>
        <sz val="16"/>
        <color indexed="57"/>
        <rFont val="Arial"/>
        <family val="2"/>
      </rPr>
      <t>T</t>
    </r>
    <r>
      <rPr>
        <b/>
        <sz val="16"/>
        <color indexed="57"/>
        <rFont val="Arial"/>
        <family val="2"/>
      </rPr>
      <t>/(mc</t>
    </r>
    <r>
      <rPr>
        <b/>
        <vertAlign val="subscript"/>
        <sz val="16"/>
        <color indexed="57"/>
        <rFont val="Arial"/>
        <family val="2"/>
      </rPr>
      <t>p</t>
    </r>
    <r>
      <rPr>
        <b/>
        <sz val="16"/>
        <color indexed="57"/>
        <rFont val="Arial"/>
        <family val="2"/>
      </rPr>
      <t>))</t>
    </r>
    <r>
      <rPr>
        <b/>
        <vertAlign val="superscript"/>
        <sz val="16"/>
        <color indexed="57"/>
        <rFont val="Arial"/>
        <family val="2"/>
      </rPr>
      <t>-0.36</t>
    </r>
  </si>
  <si>
    <r>
      <t>D</t>
    </r>
    <r>
      <rPr>
        <b/>
        <sz val="10"/>
        <color indexed="57"/>
        <rFont val="Arial"/>
        <family val="2"/>
      </rPr>
      <t>T</t>
    </r>
    <r>
      <rPr>
        <b/>
        <vertAlign val="subscript"/>
        <sz val="10"/>
        <color indexed="57"/>
        <rFont val="Arial"/>
        <family val="2"/>
      </rPr>
      <t>g</t>
    </r>
    <r>
      <rPr>
        <b/>
        <sz val="10"/>
        <color indexed="57"/>
        <rFont val="Arial"/>
        <family val="2"/>
      </rPr>
      <t>/T</t>
    </r>
    <r>
      <rPr>
        <b/>
        <vertAlign val="subscript"/>
        <sz val="10"/>
        <color indexed="57"/>
        <rFont val="Arial"/>
        <family val="2"/>
      </rPr>
      <t>a</t>
    </r>
    <r>
      <rPr>
        <b/>
        <sz val="10"/>
        <color indexed="57"/>
        <rFont val="Arial"/>
        <family val="2"/>
      </rPr>
      <t xml:space="preserve"> </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</si>
</sst>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s>
  <fonts count="136">
    <font>
      <sz val="10"/>
      <name val="Arial"/>
      <family val="0"/>
    </font>
    <font>
      <b/>
      <sz val="14"/>
      <name val="Arial"/>
      <family val="2"/>
    </font>
    <font>
      <sz val="10"/>
      <color indexed="13"/>
      <name val="Arial"/>
      <family val="2"/>
    </font>
    <font>
      <b/>
      <sz val="10"/>
      <color indexed="8"/>
      <name val="Arial"/>
      <family val="2"/>
    </font>
    <font>
      <sz val="8"/>
      <color indexed="8"/>
      <name val="Arial"/>
      <family val="2"/>
    </font>
    <font>
      <b/>
      <sz val="14"/>
      <color indexed="10"/>
      <name val="Arial"/>
      <family val="2"/>
    </font>
    <font>
      <b/>
      <sz val="10"/>
      <color indexed="10"/>
      <name val="Arial"/>
      <family val="2"/>
    </font>
    <font>
      <sz val="10"/>
      <color indexed="10"/>
      <name val="Arial"/>
      <family val="2"/>
    </font>
    <font>
      <vertAlign val="subscript"/>
      <sz val="10"/>
      <color indexed="10"/>
      <name val="Arial"/>
      <family val="2"/>
    </font>
    <font>
      <sz val="8"/>
      <color indexed="10"/>
      <name val="Arial"/>
      <family val="2"/>
    </font>
    <font>
      <sz val="8"/>
      <color indexed="48"/>
      <name val="Arial"/>
      <family val="2"/>
    </font>
    <font>
      <sz val="10"/>
      <color indexed="10"/>
      <name val="Symbol"/>
      <family val="1"/>
    </font>
    <font>
      <sz val="8"/>
      <color indexed="12"/>
      <name val="Arial"/>
      <family val="2"/>
    </font>
    <font>
      <sz val="9"/>
      <color indexed="10"/>
      <name val="Arial"/>
      <family val="2"/>
    </font>
    <font>
      <vertAlign val="superscript"/>
      <sz val="9"/>
      <color indexed="10"/>
      <name val="Arial"/>
      <family val="2"/>
    </font>
    <font>
      <vertAlign val="superscript"/>
      <sz val="8"/>
      <color indexed="10"/>
      <name val="Arial"/>
      <family val="2"/>
    </font>
    <font>
      <sz val="8"/>
      <color indexed="12"/>
      <name val="Symbol"/>
      <family val="1"/>
    </font>
    <font>
      <vertAlign val="subscript"/>
      <sz val="8"/>
      <color indexed="12"/>
      <name val="Arial"/>
      <family val="2"/>
    </font>
    <font>
      <vertAlign val="superscript"/>
      <sz val="8"/>
      <color indexed="12"/>
      <name val="Arial"/>
      <family val="2"/>
    </font>
    <font>
      <i/>
      <sz val="8"/>
      <color indexed="10"/>
      <name val="Arial"/>
      <family val="2"/>
    </font>
    <font>
      <b/>
      <sz val="12"/>
      <color indexed="57"/>
      <name val="Arial"/>
      <family val="2"/>
    </font>
    <font>
      <sz val="10"/>
      <color indexed="57"/>
      <name val="Symbol"/>
      <family val="1"/>
    </font>
    <font>
      <sz val="10"/>
      <color indexed="57"/>
      <name val="Arial"/>
      <family val="2"/>
    </font>
    <font>
      <vertAlign val="subscript"/>
      <sz val="10"/>
      <color indexed="57"/>
      <name val="Arial"/>
      <family val="2"/>
    </font>
    <font>
      <vertAlign val="superscript"/>
      <sz val="10"/>
      <color indexed="57"/>
      <name val="Arial"/>
      <family val="2"/>
    </font>
    <font>
      <b/>
      <sz val="10"/>
      <color indexed="57"/>
      <name val="Arial"/>
      <family val="2"/>
    </font>
    <font>
      <sz val="8"/>
      <color indexed="57"/>
      <name val="Arial"/>
      <family val="2"/>
    </font>
    <font>
      <b/>
      <vertAlign val="subscript"/>
      <sz val="10"/>
      <color indexed="8"/>
      <name val="Arial"/>
      <family val="2"/>
    </font>
    <font>
      <b/>
      <sz val="12"/>
      <name val="Arial"/>
      <family val="2"/>
    </font>
    <font>
      <sz val="12"/>
      <name val="Arial"/>
      <family val="2"/>
    </font>
    <font>
      <vertAlign val="superscript"/>
      <sz val="10"/>
      <color indexed="13"/>
      <name val="Arial"/>
      <family val="2"/>
    </font>
    <font>
      <b/>
      <sz val="10"/>
      <name val="Arial"/>
      <family val="2"/>
    </font>
    <font>
      <b/>
      <sz val="14"/>
      <color indexed="14"/>
      <name val="Arial"/>
      <family val="2"/>
    </font>
    <font>
      <b/>
      <sz val="12"/>
      <color indexed="10"/>
      <name val="Arial"/>
      <family val="2"/>
    </font>
    <font>
      <sz val="10"/>
      <color indexed="48"/>
      <name val="Arial"/>
      <family val="2"/>
    </font>
    <font>
      <b/>
      <sz val="10"/>
      <color indexed="48"/>
      <name val="Arial"/>
      <family val="2"/>
    </font>
    <font>
      <b/>
      <sz val="14"/>
      <color indexed="48"/>
      <name val="Symbol"/>
      <family val="1"/>
    </font>
    <font>
      <sz val="11"/>
      <name val="Arial"/>
      <family val="2"/>
    </font>
    <font>
      <u val="single"/>
      <sz val="10"/>
      <color indexed="12"/>
      <name val="Arial"/>
      <family val="2"/>
    </font>
    <font>
      <u val="single"/>
      <sz val="10"/>
      <color indexed="36"/>
      <name val="Arial"/>
      <family val="2"/>
    </font>
    <font>
      <b/>
      <sz val="8"/>
      <color indexed="8"/>
      <name val="Arial"/>
      <family val="2"/>
    </font>
    <font>
      <sz val="10"/>
      <color indexed="12"/>
      <name val="Arial"/>
      <family val="2"/>
    </font>
    <font>
      <b/>
      <sz val="11"/>
      <color indexed="48"/>
      <name val="Arial"/>
      <family val="2"/>
    </font>
    <font>
      <sz val="10"/>
      <color indexed="12"/>
      <name val="Symbol"/>
      <family val="1"/>
    </font>
    <font>
      <vertAlign val="superscript"/>
      <sz val="10"/>
      <color indexed="12"/>
      <name val="Arial"/>
      <family val="2"/>
    </font>
    <font>
      <b/>
      <sz val="8"/>
      <name val="Tahoma"/>
      <family val="2"/>
    </font>
    <font>
      <b/>
      <sz val="12"/>
      <color indexed="13"/>
      <name val="Arial"/>
      <family val="2"/>
    </font>
    <font>
      <b/>
      <sz val="11"/>
      <name val="Arial"/>
      <family val="2"/>
    </font>
    <font>
      <vertAlign val="subscript"/>
      <sz val="10"/>
      <color indexed="48"/>
      <name val="Arial"/>
      <family val="2"/>
    </font>
    <font>
      <b/>
      <vertAlign val="subscript"/>
      <sz val="10"/>
      <color indexed="57"/>
      <name val="Arial"/>
      <family val="2"/>
    </font>
    <font>
      <b/>
      <sz val="10"/>
      <color indexed="57"/>
      <name val="Symbol"/>
      <family val="1"/>
    </font>
    <font>
      <sz val="10"/>
      <color indexed="8"/>
      <name val="Arial"/>
      <family val="2"/>
    </font>
    <font>
      <vertAlign val="subscript"/>
      <sz val="10"/>
      <color indexed="8"/>
      <name val="Arial"/>
      <family val="2"/>
    </font>
    <font>
      <sz val="8"/>
      <color indexed="9"/>
      <name val="Arial"/>
      <family val="2"/>
    </font>
    <font>
      <vertAlign val="superscript"/>
      <sz val="8"/>
      <color indexed="9"/>
      <name val="Arial"/>
      <family val="2"/>
    </font>
    <font>
      <b/>
      <sz val="11"/>
      <color indexed="9"/>
      <name val="Arial"/>
      <family val="2"/>
    </font>
    <font>
      <b/>
      <sz val="16"/>
      <color indexed="10"/>
      <name val="Arial"/>
      <family val="2"/>
    </font>
    <font>
      <b/>
      <sz val="18"/>
      <color indexed="10"/>
      <name val="Arial"/>
      <family val="2"/>
    </font>
    <font>
      <b/>
      <sz val="16"/>
      <color indexed="57"/>
      <name val="Arial"/>
      <family val="2"/>
    </font>
    <font>
      <b/>
      <sz val="18"/>
      <color indexed="57"/>
      <name val="Arial"/>
      <family val="2"/>
    </font>
    <font>
      <b/>
      <sz val="18"/>
      <color indexed="57"/>
      <name val="Symbol"/>
      <family val="1"/>
    </font>
    <font>
      <b/>
      <vertAlign val="subscript"/>
      <sz val="18"/>
      <color indexed="57"/>
      <name val="Arial"/>
      <family val="2"/>
    </font>
    <font>
      <b/>
      <vertAlign val="superscript"/>
      <sz val="18"/>
      <color indexed="57"/>
      <name val="Arial"/>
      <family val="2"/>
    </font>
    <font>
      <sz val="16"/>
      <name val="Arial"/>
      <family val="2"/>
    </font>
    <font>
      <sz val="18"/>
      <name val="Arial"/>
      <family val="2"/>
    </font>
    <font>
      <sz val="16"/>
      <color indexed="57"/>
      <name val="Arial"/>
      <family val="2"/>
    </font>
    <font>
      <b/>
      <vertAlign val="subscript"/>
      <sz val="16"/>
      <color indexed="57"/>
      <name val="Arial"/>
      <family val="2"/>
    </font>
    <font>
      <b/>
      <sz val="16"/>
      <color indexed="57"/>
      <name val="Symbol"/>
      <family val="1"/>
    </font>
    <font>
      <b/>
      <vertAlign val="superscript"/>
      <sz val="16"/>
      <color indexed="57"/>
      <name val="Arial"/>
      <family val="2"/>
    </font>
    <font>
      <sz val="16"/>
      <color indexed="10"/>
      <name val="Arial"/>
      <family val="2"/>
    </font>
    <font>
      <b/>
      <sz val="16"/>
      <name val="Arial"/>
      <family val="2"/>
    </font>
    <font>
      <b/>
      <sz val="18"/>
      <name val="Arial"/>
      <family val="2"/>
    </font>
    <font>
      <sz val="11"/>
      <color indexed="43"/>
      <name val="Arial"/>
      <family val="2"/>
    </font>
    <font>
      <vertAlign val="superscript"/>
      <sz val="11"/>
      <color indexed="43"/>
      <name val="Arial"/>
      <family val="2"/>
    </font>
    <font>
      <sz val="10"/>
      <color indexed="26"/>
      <name val="Arial"/>
      <family val="2"/>
    </font>
    <font>
      <vertAlign val="superscript"/>
      <sz val="10"/>
      <color indexed="10"/>
      <name val="Arial"/>
      <family val="2"/>
    </font>
    <font>
      <b/>
      <sz val="16"/>
      <color indexed="14"/>
      <name val="Arial"/>
      <family val="2"/>
    </font>
    <font>
      <sz val="16"/>
      <color indexed="14"/>
      <name val="Arial"/>
      <family val="2"/>
    </font>
    <font>
      <sz val="14.75"/>
      <color indexed="8"/>
      <name val="Arial"/>
      <family val="2"/>
    </font>
    <font>
      <sz val="10.75"/>
      <color indexed="8"/>
      <name val="Arial"/>
      <family val="2"/>
    </font>
    <font>
      <sz val="3.25"/>
      <color indexed="8"/>
      <name val="Arial"/>
      <family val="2"/>
    </font>
    <font>
      <sz val="15.25"/>
      <color indexed="8"/>
      <name val="Arial"/>
      <family val="2"/>
    </font>
    <font>
      <sz val="13.5"/>
      <color indexed="8"/>
      <name val="Arial"/>
      <family val="2"/>
    </font>
    <font>
      <sz val="7.35"/>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2"/>
      <color indexed="9"/>
      <name val="Cambria"/>
      <family val="1"/>
    </font>
    <font>
      <sz val="10"/>
      <color indexed="9"/>
      <name val="Cambria"/>
      <family val="1"/>
    </font>
    <font>
      <b/>
      <sz val="16"/>
      <color indexed="13"/>
      <name val="Arial"/>
      <family val="2"/>
    </font>
    <font>
      <sz val="11"/>
      <name val="Calibri"/>
      <family val="2"/>
    </font>
    <font>
      <sz val="10.75"/>
      <color indexed="8"/>
      <name val="Calibri"/>
      <family val="2"/>
    </font>
    <font>
      <b/>
      <sz val="10.75"/>
      <color indexed="8"/>
      <name val="Arial"/>
      <family val="2"/>
    </font>
    <font>
      <b/>
      <sz val="3.25"/>
      <color indexed="8"/>
      <name val="Arial"/>
      <family val="2"/>
    </font>
    <font>
      <sz val="2.2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0"/>
      <name val="Arial"/>
      <family val="2"/>
    </font>
    <font>
      <sz val="10"/>
      <color theme="0"/>
      <name val="Arial"/>
      <family val="2"/>
    </font>
    <font>
      <b/>
      <sz val="12"/>
      <color theme="0"/>
      <name val="Cambria"/>
      <family val="1"/>
    </font>
    <font>
      <sz val="10"/>
      <color theme="0"/>
      <name val="Cambria"/>
      <family val="1"/>
    </font>
    <font>
      <sz val="10"/>
      <color rgb="FF339966"/>
      <name val="Arial"/>
      <family val="2"/>
    </font>
    <font>
      <sz val="10"/>
      <color rgb="FF339966"/>
      <name val="Symbol"/>
      <family val="1"/>
    </font>
    <font>
      <b/>
      <sz val="16"/>
      <color rgb="FF339966"/>
      <name val="Arial"/>
      <family val="2"/>
    </font>
    <font>
      <b/>
      <sz val="16"/>
      <color rgb="FFFFFF00"/>
      <name val="Arial"/>
      <family val="2"/>
    </font>
    <font>
      <b/>
      <sz val="8"/>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14"/>
        <bgColor indexed="64"/>
      </patternFill>
    </fill>
    <fill>
      <patternFill patternType="solid">
        <fgColor indexed="11"/>
        <bgColor indexed="64"/>
      </patternFill>
    </fill>
    <fill>
      <patternFill patternType="solid">
        <fgColor indexed="13"/>
        <bgColor indexed="64"/>
      </patternFill>
    </fill>
    <fill>
      <patternFill patternType="solid">
        <fgColor indexed="47"/>
        <bgColor indexed="64"/>
      </patternFill>
    </fill>
    <fill>
      <patternFill patternType="solid">
        <fgColor indexed="15"/>
        <bgColor indexed="64"/>
      </patternFill>
    </fill>
    <fill>
      <patternFill patternType="solid">
        <fgColor rgb="FFFFFF99"/>
        <bgColor indexed="64"/>
      </patternFill>
    </fill>
    <fill>
      <patternFill patternType="solid">
        <fgColor rgb="FF00FF00"/>
        <bgColor indexed="64"/>
      </patternFill>
    </fill>
    <fill>
      <patternFill patternType="solid">
        <fgColor theme="1" tint="0.49998000264167786"/>
        <bgColor indexed="64"/>
      </patternFill>
    </fill>
    <fill>
      <patternFill patternType="solid">
        <fgColor rgb="FF3366FF"/>
        <bgColor indexed="64"/>
      </patternFill>
    </fill>
    <fill>
      <patternFill patternType="solid">
        <fgColor rgb="FF0000FF"/>
        <bgColor indexed="64"/>
      </patternFill>
    </fill>
    <fill>
      <patternFill patternType="solid">
        <fgColor indexed="43"/>
        <bgColor indexed="64"/>
      </patternFill>
    </fill>
    <fill>
      <patternFill patternType="solid">
        <fgColor rgb="FFFF0000"/>
        <bgColor indexed="64"/>
      </patternFill>
    </fill>
    <fill>
      <patternFill patternType="solid">
        <fgColor rgb="FF00FFFF"/>
        <bgColor indexed="64"/>
      </patternFill>
    </fill>
    <fill>
      <patternFill patternType="solid">
        <fgColor indexed="12"/>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ck"/>
      <bottom>
        <color indexed="63"/>
      </bottom>
    </border>
    <border>
      <left style="thin"/>
      <right style="thin"/>
      <top style="thin"/>
      <bottom style="thin"/>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medium"/>
      <right style="thin"/>
      <top>
        <color indexed="63"/>
      </top>
      <bottom style="thin"/>
    </border>
    <border>
      <left>
        <color indexed="63"/>
      </left>
      <right style="medium"/>
      <top>
        <color indexed="63"/>
      </top>
      <bottom style="medium"/>
    </border>
    <border>
      <left style="thin"/>
      <right style="thin"/>
      <top>
        <color indexed="63"/>
      </top>
      <bottom style="medium"/>
    </border>
    <border>
      <left>
        <color indexed="63"/>
      </left>
      <right>
        <color indexed="63"/>
      </right>
      <top>
        <color indexed="63"/>
      </top>
      <bottom style="thick"/>
    </border>
    <border>
      <left style="thin"/>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double"/>
      <right style="double"/>
      <top style="double"/>
      <bottom style="double"/>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medium"/>
      <bottom style="thin"/>
    </border>
    <border>
      <left>
        <color indexed="63"/>
      </left>
      <right>
        <color indexed="63"/>
      </right>
      <top style="double"/>
      <bottom style="double"/>
    </border>
    <border>
      <left style="double"/>
      <right style="double"/>
      <top style="double"/>
      <bottom style="medium"/>
    </border>
    <border>
      <left>
        <color indexed="63"/>
      </left>
      <right>
        <color indexed="63"/>
      </right>
      <top style="double"/>
      <bottom style="medium"/>
    </border>
    <border>
      <left style="double"/>
      <right style="double"/>
      <top>
        <color indexed="63"/>
      </top>
      <bottom>
        <color indexed="63"/>
      </bottom>
    </border>
    <border>
      <left style="double"/>
      <right style="double"/>
      <top>
        <color indexed="63"/>
      </top>
      <bottom style="double"/>
    </border>
    <border>
      <left>
        <color indexed="63"/>
      </left>
      <right>
        <color indexed="63"/>
      </right>
      <top>
        <color indexed="63"/>
      </top>
      <bottom style="double"/>
    </border>
    <border>
      <left>
        <color indexed="63"/>
      </left>
      <right style="double"/>
      <top style="double"/>
      <bottom style="double"/>
    </border>
    <border>
      <left>
        <color indexed="63"/>
      </left>
      <right style="double"/>
      <top style="double"/>
      <bottom style="medium"/>
    </border>
    <border>
      <left>
        <color indexed="63"/>
      </left>
      <right style="double"/>
      <top>
        <color indexed="63"/>
      </top>
      <bottom>
        <color indexed="63"/>
      </bottom>
    </border>
    <border>
      <left>
        <color indexed="63"/>
      </left>
      <right style="double"/>
      <top>
        <color indexed="63"/>
      </top>
      <bottom style="double"/>
    </border>
    <border>
      <left style="thin"/>
      <right style="medium"/>
      <top style="medium"/>
      <bottom style="thin"/>
    </border>
    <border>
      <left>
        <color indexed="63"/>
      </left>
      <right>
        <color indexed="63"/>
      </right>
      <top>
        <color indexed="63"/>
      </top>
      <bottom style="medium"/>
    </border>
    <border>
      <left style="thin"/>
      <right>
        <color indexed="63"/>
      </right>
      <top style="thin"/>
      <bottom style="thin"/>
    </border>
    <border>
      <left style="double"/>
      <right style="double"/>
      <top style="thick"/>
      <bottom style="double"/>
    </border>
    <border>
      <left style="double"/>
      <right style="double"/>
      <top>
        <color indexed="63"/>
      </top>
      <bottom style="medium"/>
    </border>
    <border>
      <left>
        <color indexed="63"/>
      </left>
      <right style="double"/>
      <top>
        <color indexed="63"/>
      </top>
      <bottom style="medium"/>
    </border>
    <border>
      <left style="double"/>
      <right>
        <color indexed="63"/>
      </right>
      <top>
        <color indexed="63"/>
      </top>
      <bottom>
        <color indexed="63"/>
      </bottom>
    </border>
    <border>
      <left style="double"/>
      <right>
        <color indexed="63"/>
      </right>
      <top>
        <color indexed="63"/>
      </top>
      <bottom style="medium"/>
    </border>
    <border>
      <left style="double"/>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style="double"/>
      <right>
        <color indexed="63"/>
      </right>
      <top style="double"/>
      <bottom style="double"/>
    </border>
    <border>
      <left style="double"/>
      <right>
        <color indexed="63"/>
      </right>
      <top style="double"/>
      <bottom style="medium"/>
    </border>
    <border>
      <left style="double"/>
      <right>
        <color indexed="63"/>
      </right>
      <top style="medium"/>
      <bottom>
        <color indexed="63"/>
      </bottom>
    </border>
    <border>
      <left>
        <color indexed="63"/>
      </left>
      <right style="double"/>
      <top style="medium"/>
      <bottom>
        <color indexed="63"/>
      </bottom>
    </border>
    <border>
      <left style="medium"/>
      <right>
        <color indexed="63"/>
      </right>
      <top style="medium"/>
      <bottom>
        <color indexed="63"/>
      </bottom>
    </border>
    <border>
      <left>
        <color indexed="63"/>
      </left>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0" fillId="2" borderId="0" applyNumberFormat="0" applyBorder="0" applyAlignment="0" applyProtection="0"/>
    <xf numFmtId="0" fontId="110" fillId="3" borderId="0" applyNumberFormat="0" applyBorder="0" applyAlignment="0" applyProtection="0"/>
    <xf numFmtId="0" fontId="110" fillId="4" borderId="0" applyNumberFormat="0" applyBorder="0" applyAlignment="0" applyProtection="0"/>
    <xf numFmtId="0" fontId="110" fillId="5" borderId="0" applyNumberFormat="0" applyBorder="0" applyAlignment="0" applyProtection="0"/>
    <xf numFmtId="0" fontId="110" fillId="6" borderId="0" applyNumberFormat="0" applyBorder="0" applyAlignment="0" applyProtection="0"/>
    <xf numFmtId="0" fontId="110" fillId="7" borderId="0" applyNumberFormat="0" applyBorder="0" applyAlignment="0" applyProtection="0"/>
    <xf numFmtId="0" fontId="110" fillId="8" borderId="0" applyNumberFormat="0" applyBorder="0" applyAlignment="0" applyProtection="0"/>
    <xf numFmtId="0" fontId="110" fillId="9" borderId="0" applyNumberFormat="0" applyBorder="0" applyAlignment="0" applyProtection="0"/>
    <xf numFmtId="0" fontId="110" fillId="10" borderId="0" applyNumberFormat="0" applyBorder="0" applyAlignment="0" applyProtection="0"/>
    <xf numFmtId="0" fontId="110" fillId="11" borderId="0" applyNumberFormat="0" applyBorder="0" applyAlignment="0" applyProtection="0"/>
    <xf numFmtId="0" fontId="110" fillId="12" borderId="0" applyNumberFormat="0" applyBorder="0" applyAlignment="0" applyProtection="0"/>
    <xf numFmtId="0" fontId="110" fillId="13" borderId="0" applyNumberFormat="0" applyBorder="0" applyAlignment="0" applyProtection="0"/>
    <xf numFmtId="0" fontId="111" fillId="14" borderId="0" applyNumberFormat="0" applyBorder="0" applyAlignment="0" applyProtection="0"/>
    <xf numFmtId="0" fontId="111" fillId="15" borderId="0" applyNumberFormat="0" applyBorder="0" applyAlignment="0" applyProtection="0"/>
    <xf numFmtId="0" fontId="111" fillId="16" borderId="0" applyNumberFormat="0" applyBorder="0" applyAlignment="0" applyProtection="0"/>
    <xf numFmtId="0" fontId="111" fillId="17" borderId="0" applyNumberFormat="0" applyBorder="0" applyAlignment="0" applyProtection="0"/>
    <xf numFmtId="0" fontId="111" fillId="18" borderId="0" applyNumberFormat="0" applyBorder="0" applyAlignment="0" applyProtection="0"/>
    <xf numFmtId="0" fontId="111" fillId="19" borderId="0" applyNumberFormat="0" applyBorder="0" applyAlignment="0" applyProtection="0"/>
    <xf numFmtId="0" fontId="111" fillId="20" borderId="0" applyNumberFormat="0" applyBorder="0" applyAlignment="0" applyProtection="0"/>
    <xf numFmtId="0" fontId="111" fillId="21" borderId="0" applyNumberFormat="0" applyBorder="0" applyAlignment="0" applyProtection="0"/>
    <xf numFmtId="0" fontId="111" fillId="22" borderId="0" applyNumberFormat="0" applyBorder="0" applyAlignment="0" applyProtection="0"/>
    <xf numFmtId="0" fontId="111" fillId="23" borderId="0" applyNumberFormat="0" applyBorder="0" applyAlignment="0" applyProtection="0"/>
    <xf numFmtId="0" fontId="111" fillId="24" borderId="0" applyNumberFormat="0" applyBorder="0" applyAlignment="0" applyProtection="0"/>
    <xf numFmtId="0" fontId="111" fillId="25" borderId="0" applyNumberFormat="0" applyBorder="0" applyAlignment="0" applyProtection="0"/>
    <xf numFmtId="0" fontId="112" fillId="26" borderId="0" applyNumberFormat="0" applyBorder="0" applyAlignment="0" applyProtection="0"/>
    <xf numFmtId="0" fontId="113" fillId="27" borderId="1" applyNumberFormat="0" applyAlignment="0" applyProtection="0"/>
    <xf numFmtId="0" fontId="11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5" fillId="0" borderId="0" applyNumberFormat="0" applyFill="0" applyBorder="0" applyAlignment="0" applyProtection="0"/>
    <xf numFmtId="0" fontId="39" fillId="0" borderId="0" applyNumberFormat="0" applyFill="0" applyBorder="0" applyAlignment="0" applyProtection="0"/>
    <xf numFmtId="0" fontId="116" fillId="29" borderId="0" applyNumberFormat="0" applyBorder="0" applyAlignment="0" applyProtection="0"/>
    <xf numFmtId="0" fontId="117" fillId="0" borderId="3" applyNumberFormat="0" applyFill="0" applyAlignment="0" applyProtection="0"/>
    <xf numFmtId="0" fontId="118" fillId="0" borderId="4" applyNumberFormat="0" applyFill="0" applyAlignment="0" applyProtection="0"/>
    <xf numFmtId="0" fontId="119" fillId="0" borderId="5" applyNumberFormat="0" applyFill="0" applyAlignment="0" applyProtection="0"/>
    <xf numFmtId="0" fontId="119" fillId="0" borderId="0" applyNumberFormat="0" applyFill="0" applyBorder="0" applyAlignment="0" applyProtection="0"/>
    <xf numFmtId="0" fontId="38" fillId="0" borderId="0" applyNumberFormat="0" applyFill="0" applyBorder="0" applyAlignment="0" applyProtection="0"/>
    <xf numFmtId="0" fontId="120" fillId="30" borderId="1" applyNumberFormat="0" applyAlignment="0" applyProtection="0"/>
    <xf numFmtId="0" fontId="121" fillId="0" borderId="6" applyNumberFormat="0" applyFill="0" applyAlignment="0" applyProtection="0"/>
    <xf numFmtId="0" fontId="122" fillId="31" borderId="0" applyNumberFormat="0" applyBorder="0" applyAlignment="0" applyProtection="0"/>
    <xf numFmtId="0" fontId="0" fillId="0" borderId="0">
      <alignment/>
      <protection/>
    </xf>
    <xf numFmtId="0" fontId="0" fillId="32" borderId="7" applyNumberFormat="0" applyFont="0" applyAlignment="0" applyProtection="0"/>
    <xf numFmtId="0" fontId="123" fillId="27" borderId="8" applyNumberFormat="0" applyAlignment="0" applyProtection="0"/>
    <xf numFmtId="9" fontId="0" fillId="0" borderId="0" applyFont="0" applyFill="0" applyBorder="0" applyAlignment="0" applyProtection="0"/>
    <xf numFmtId="0" fontId="124" fillId="0" borderId="0" applyNumberFormat="0" applyFill="0" applyBorder="0" applyAlignment="0" applyProtection="0"/>
    <xf numFmtId="0" fontId="125" fillId="0" borderId="9" applyNumberFormat="0" applyFill="0" applyAlignment="0" applyProtection="0"/>
    <xf numFmtId="0" fontId="126" fillId="0" borderId="0" applyNumberFormat="0" applyFill="0" applyBorder="0" applyAlignment="0" applyProtection="0"/>
  </cellStyleXfs>
  <cellXfs count="302">
    <xf numFmtId="0" fontId="0" fillId="0" borderId="0" xfId="0" applyAlignment="1">
      <alignment/>
    </xf>
    <xf numFmtId="0" fontId="1" fillId="0" borderId="0" xfId="0" applyFont="1" applyAlignment="1">
      <alignment/>
    </xf>
    <xf numFmtId="0" fontId="2" fillId="33" borderId="0" xfId="0" applyFont="1" applyFill="1" applyAlignment="1">
      <alignment/>
    </xf>
    <xf numFmtId="0" fontId="0" fillId="33" borderId="0" xfId="0" applyFill="1" applyAlignment="1">
      <alignment/>
    </xf>
    <xf numFmtId="0" fontId="3" fillId="34" borderId="0" xfId="0" applyFont="1" applyFill="1" applyAlignment="1">
      <alignment/>
    </xf>
    <xf numFmtId="0" fontId="4" fillId="34" borderId="0" xfId="0" applyFont="1" applyFill="1" applyAlignment="1">
      <alignment/>
    </xf>
    <xf numFmtId="0" fontId="5" fillId="0" borderId="0" xfId="0" applyFont="1" applyAlignment="1">
      <alignment/>
    </xf>
    <xf numFmtId="0" fontId="6" fillId="0" borderId="10" xfId="0" applyFont="1" applyBorder="1" applyAlignment="1">
      <alignment/>
    </xf>
    <xf numFmtId="0" fontId="0" fillId="0" borderId="10" xfId="0" applyBorder="1" applyAlignment="1">
      <alignment/>
    </xf>
    <xf numFmtId="0" fontId="7" fillId="0" borderId="0" xfId="0" applyFont="1" applyAlignment="1">
      <alignment/>
    </xf>
    <xf numFmtId="2" fontId="0" fillId="34" borderId="11" xfId="0" applyNumberFormat="1" applyFill="1" applyBorder="1" applyAlignment="1">
      <alignment/>
    </xf>
    <xf numFmtId="0" fontId="9" fillId="0" borderId="0" xfId="0" applyFont="1" applyAlignment="1">
      <alignment/>
    </xf>
    <xf numFmtId="0" fontId="10" fillId="35" borderId="0" xfId="0" applyFont="1" applyFill="1" applyAlignment="1">
      <alignment/>
    </xf>
    <xf numFmtId="0" fontId="12" fillId="35" borderId="0" xfId="0" applyFont="1" applyFill="1" applyAlignment="1">
      <alignment/>
    </xf>
    <xf numFmtId="0" fontId="13" fillId="0" borderId="0" xfId="0" applyFont="1" applyAlignment="1">
      <alignment/>
    </xf>
    <xf numFmtId="0" fontId="0" fillId="35" borderId="0" xfId="0" applyFill="1" applyAlignment="1">
      <alignment/>
    </xf>
    <xf numFmtId="0" fontId="16" fillId="35" borderId="0" xfId="0" applyFont="1" applyFill="1" applyAlignment="1">
      <alignment/>
    </xf>
    <xf numFmtId="0" fontId="12" fillId="35" borderId="0" xfId="0" applyFont="1" applyFill="1" applyAlignment="1" quotePrefix="1">
      <alignment/>
    </xf>
    <xf numFmtId="0" fontId="9" fillId="35" borderId="0" xfId="0" applyFont="1" applyFill="1" applyAlignment="1">
      <alignment/>
    </xf>
    <xf numFmtId="0" fontId="20" fillId="0" borderId="10" xfId="0" applyFont="1" applyBorder="1" applyAlignment="1">
      <alignment/>
    </xf>
    <xf numFmtId="0" fontId="21" fillId="0" borderId="0" xfId="0" applyFont="1" applyAlignment="1">
      <alignment/>
    </xf>
    <xf numFmtId="0" fontId="22" fillId="0" borderId="0" xfId="0" applyFont="1" applyAlignment="1">
      <alignment/>
    </xf>
    <xf numFmtId="0" fontId="25" fillId="0" borderId="0" xfId="0" applyFont="1" applyAlignment="1">
      <alignment/>
    </xf>
    <xf numFmtId="0" fontId="25" fillId="0" borderId="0" xfId="0" applyNumberFormat="1" applyFont="1" applyAlignment="1">
      <alignment horizontal="left"/>
    </xf>
    <xf numFmtId="0" fontId="0" fillId="0" borderId="0" xfId="0" applyAlignment="1">
      <alignment horizontal="left"/>
    </xf>
    <xf numFmtId="0" fontId="25" fillId="0" borderId="0" xfId="0" applyFont="1" applyAlignment="1">
      <alignment horizontal="left"/>
    </xf>
    <xf numFmtId="2" fontId="25" fillId="36" borderId="0" xfId="0" applyNumberFormat="1" applyFont="1" applyFill="1" applyAlignment="1">
      <alignment/>
    </xf>
    <xf numFmtId="0" fontId="26" fillId="0" borderId="0" xfId="0" applyFont="1" applyAlignment="1">
      <alignment/>
    </xf>
    <xf numFmtId="2" fontId="25" fillId="0" borderId="0" xfId="0" applyNumberFormat="1" applyFont="1" applyAlignment="1">
      <alignment/>
    </xf>
    <xf numFmtId="2" fontId="22" fillId="0" borderId="0" xfId="0" applyNumberFormat="1" applyFont="1" applyAlignment="1">
      <alignment/>
    </xf>
    <xf numFmtId="0" fontId="3" fillId="37" borderId="0" xfId="0" applyFont="1" applyFill="1" applyAlignment="1">
      <alignment/>
    </xf>
    <xf numFmtId="2" fontId="3" fillId="37" borderId="0" xfId="0" applyNumberFormat="1" applyFont="1" applyFill="1" applyAlignment="1">
      <alignment/>
    </xf>
    <xf numFmtId="0" fontId="28" fillId="0" borderId="0" xfId="0" applyFont="1" applyAlignment="1">
      <alignment/>
    </xf>
    <xf numFmtId="0" fontId="29" fillId="0" borderId="0" xfId="0" applyFont="1" applyAlignment="1">
      <alignment/>
    </xf>
    <xf numFmtId="0" fontId="0" fillId="0" borderId="0" xfId="0" applyBorder="1" applyAlignment="1">
      <alignment/>
    </xf>
    <xf numFmtId="0" fontId="22" fillId="0" borderId="0" xfId="0" applyNumberFormat="1" applyFont="1" applyAlignment="1">
      <alignment horizontal="left"/>
    </xf>
    <xf numFmtId="0" fontId="21" fillId="0" borderId="0" xfId="0" applyNumberFormat="1" applyFont="1" applyAlignment="1">
      <alignment horizontal="left"/>
    </xf>
    <xf numFmtId="0" fontId="0" fillId="34" borderId="0" xfId="0" applyNumberFormat="1" applyFill="1" applyBorder="1" applyAlignment="1">
      <alignment/>
    </xf>
    <xf numFmtId="0" fontId="32" fillId="0" borderId="0" xfId="0" applyFont="1" applyAlignment="1">
      <alignment/>
    </xf>
    <xf numFmtId="0" fontId="22" fillId="0" borderId="0" xfId="0" applyFont="1" applyAlignment="1">
      <alignment/>
    </xf>
    <xf numFmtId="0" fontId="6" fillId="0" borderId="0" xfId="0" applyFont="1" applyAlignment="1">
      <alignment/>
    </xf>
    <xf numFmtId="0" fontId="22" fillId="0" borderId="10" xfId="0" applyFont="1" applyBorder="1" applyAlignment="1">
      <alignment/>
    </xf>
    <xf numFmtId="0" fontId="34" fillId="0" borderId="0" xfId="0" applyFont="1" applyAlignment="1">
      <alignment/>
    </xf>
    <xf numFmtId="0" fontId="35" fillId="0" borderId="0" xfId="0" applyFont="1" applyAlignment="1">
      <alignment/>
    </xf>
    <xf numFmtId="0" fontId="36" fillId="0" borderId="0" xfId="0" applyFont="1" applyAlignment="1">
      <alignment/>
    </xf>
    <xf numFmtId="0" fontId="0" fillId="0" borderId="0" xfId="0" applyAlignment="1" quotePrefix="1">
      <alignment/>
    </xf>
    <xf numFmtId="0" fontId="0" fillId="0" borderId="0" xfId="0" applyAlignment="1" applyProtection="1">
      <alignment/>
      <protection locked="0"/>
    </xf>
    <xf numFmtId="0" fontId="33" fillId="0" borderId="0" xfId="0" applyFont="1" applyAlignment="1">
      <alignment/>
    </xf>
    <xf numFmtId="1" fontId="40" fillId="0" borderId="11" xfId="0" applyNumberFormat="1" applyFont="1" applyFill="1" applyBorder="1" applyAlignment="1">
      <alignment horizontal="center"/>
    </xf>
    <xf numFmtId="2" fontId="25" fillId="0" borderId="11" xfId="0" applyNumberFormat="1" applyFont="1" applyBorder="1" applyAlignment="1">
      <alignment horizontal="center"/>
    </xf>
    <xf numFmtId="2" fontId="31" fillId="0" borderId="11" xfId="0" applyNumberFormat="1" applyFont="1" applyBorder="1" applyAlignment="1">
      <alignment horizontal="center"/>
    </xf>
    <xf numFmtId="2" fontId="25" fillId="0" borderId="12" xfId="0" applyNumberFormat="1" applyFont="1" applyBorder="1" applyAlignment="1">
      <alignment horizontal="center"/>
    </xf>
    <xf numFmtId="0" fontId="9" fillId="0" borderId="0" xfId="0" applyFont="1" applyFill="1" applyAlignment="1">
      <alignment/>
    </xf>
    <xf numFmtId="0" fontId="42" fillId="0" borderId="0" xfId="0" applyFont="1" applyFill="1" applyAlignment="1">
      <alignment/>
    </xf>
    <xf numFmtId="1" fontId="25" fillId="0" borderId="13" xfId="0" applyNumberFormat="1" applyFont="1" applyFill="1" applyBorder="1" applyAlignment="1" applyProtection="1">
      <alignment horizontal="center"/>
      <protection locked="0"/>
    </xf>
    <xf numFmtId="1" fontId="25" fillId="0" borderId="14" xfId="0" applyNumberFormat="1" applyFont="1" applyFill="1" applyBorder="1" applyAlignment="1" applyProtection="1">
      <alignment horizontal="center"/>
      <protection locked="0"/>
    </xf>
    <xf numFmtId="1" fontId="40" fillId="0" borderId="15" xfId="0" applyNumberFormat="1" applyFont="1" applyFill="1" applyBorder="1" applyAlignment="1">
      <alignment horizontal="center"/>
    </xf>
    <xf numFmtId="2" fontId="25" fillId="0" borderId="15" xfId="0" applyNumberFormat="1" applyFont="1" applyBorder="1" applyAlignment="1">
      <alignment horizontal="center"/>
    </xf>
    <xf numFmtId="2" fontId="31" fillId="0" borderId="15" xfId="0" applyNumberFormat="1" applyFont="1" applyBorder="1" applyAlignment="1">
      <alignment horizontal="center"/>
    </xf>
    <xf numFmtId="0" fontId="25" fillId="0" borderId="16" xfId="0" applyFont="1" applyBorder="1" applyAlignment="1">
      <alignment horizontal="left"/>
    </xf>
    <xf numFmtId="0" fontId="25" fillId="0" borderId="12" xfId="0" applyFont="1" applyBorder="1" applyAlignment="1">
      <alignment horizontal="center"/>
    </xf>
    <xf numFmtId="0" fontId="31" fillId="0" borderId="12" xfId="0" applyFont="1" applyBorder="1" applyAlignment="1">
      <alignment horizontal="center"/>
    </xf>
    <xf numFmtId="0" fontId="25" fillId="0" borderId="17" xfId="0" applyFont="1" applyBorder="1" applyAlignment="1">
      <alignment horizontal="center"/>
    </xf>
    <xf numFmtId="0" fontId="22" fillId="0" borderId="14" xfId="0" applyFont="1" applyBorder="1" applyAlignment="1">
      <alignment horizontal="center"/>
    </xf>
    <xf numFmtId="0" fontId="22" fillId="0" borderId="18" xfId="0" applyFont="1" applyBorder="1" applyAlignment="1">
      <alignment horizontal="center"/>
    </xf>
    <xf numFmtId="0" fontId="22" fillId="0" borderId="15" xfId="0" applyFont="1" applyBorder="1" applyAlignment="1">
      <alignment horizontal="center"/>
    </xf>
    <xf numFmtId="0" fontId="22" fillId="0" borderId="19" xfId="0" applyFont="1" applyBorder="1" applyAlignment="1">
      <alignment horizontal="center"/>
    </xf>
    <xf numFmtId="0" fontId="0" fillId="0" borderId="20" xfId="0" applyBorder="1" applyAlignment="1">
      <alignment/>
    </xf>
    <xf numFmtId="0" fontId="41" fillId="35" borderId="21" xfId="0" applyFont="1" applyFill="1" applyBorder="1" applyAlignment="1" applyProtection="1">
      <alignment horizontal="left"/>
      <protection locked="0"/>
    </xf>
    <xf numFmtId="0" fontId="43" fillId="35" borderId="22" xfId="0" applyFont="1" applyFill="1" applyBorder="1" applyAlignment="1" applyProtection="1">
      <alignment horizontal="left"/>
      <protection locked="0"/>
    </xf>
    <xf numFmtId="0" fontId="41" fillId="35" borderId="19" xfId="0" applyFont="1" applyFill="1" applyBorder="1" applyAlignment="1" applyProtection="1">
      <alignment horizontal="left"/>
      <protection locked="0"/>
    </xf>
    <xf numFmtId="0" fontId="41" fillId="35" borderId="18" xfId="0" applyFont="1" applyFill="1" applyBorder="1" applyAlignment="1" applyProtection="1">
      <alignment horizontal="left"/>
      <protection locked="0"/>
    </xf>
    <xf numFmtId="0" fontId="41" fillId="35" borderId="23" xfId="0" applyFont="1" applyFill="1" applyBorder="1" applyAlignment="1">
      <alignment horizontal="left"/>
    </xf>
    <xf numFmtId="0" fontId="41" fillId="35" borderId="24" xfId="0" applyFont="1" applyFill="1" applyBorder="1" applyAlignment="1">
      <alignment horizontal="left"/>
    </xf>
    <xf numFmtId="0" fontId="41" fillId="35" borderId="25" xfId="0" applyFont="1" applyFill="1" applyBorder="1" applyAlignment="1">
      <alignment horizontal="left"/>
    </xf>
    <xf numFmtId="0" fontId="41" fillId="35" borderId="26" xfId="0" applyFont="1" applyFill="1" applyBorder="1" applyAlignment="1">
      <alignment horizontal="left"/>
    </xf>
    <xf numFmtId="0" fontId="41" fillId="35" borderId="27" xfId="0" applyFont="1" applyFill="1" applyBorder="1" applyAlignment="1">
      <alignment horizontal="left"/>
    </xf>
    <xf numFmtId="0" fontId="41" fillId="35" borderId="28" xfId="0" applyFont="1" applyFill="1" applyBorder="1" applyAlignment="1">
      <alignment horizontal="left"/>
    </xf>
    <xf numFmtId="0" fontId="41" fillId="35" borderId="19" xfId="0" applyFont="1" applyFill="1" applyBorder="1" applyAlignment="1">
      <alignment horizontal="left"/>
    </xf>
    <xf numFmtId="0" fontId="41" fillId="35" borderId="18" xfId="0" applyFont="1" applyFill="1" applyBorder="1" applyAlignment="1">
      <alignment horizontal="left"/>
    </xf>
    <xf numFmtId="0" fontId="46" fillId="34" borderId="29" xfId="0" applyFont="1" applyFill="1" applyBorder="1" applyAlignment="1">
      <alignment horizontal="center" vertical="center"/>
    </xf>
    <xf numFmtId="0" fontId="3" fillId="38" borderId="0" xfId="0" applyFont="1" applyFill="1" applyAlignment="1">
      <alignment/>
    </xf>
    <xf numFmtId="0" fontId="4" fillId="38" borderId="0" xfId="0" applyFont="1" applyFill="1" applyAlignment="1">
      <alignment/>
    </xf>
    <xf numFmtId="0" fontId="47" fillId="39" borderId="0" xfId="0" applyFont="1" applyFill="1" applyAlignment="1">
      <alignment/>
    </xf>
    <xf numFmtId="0" fontId="0" fillId="39" borderId="0" xfId="0" applyFont="1" applyFill="1" applyAlignment="1">
      <alignment/>
    </xf>
    <xf numFmtId="0" fontId="7" fillId="0" borderId="0" xfId="0" applyFont="1" applyAlignment="1">
      <alignment/>
    </xf>
    <xf numFmtId="2" fontId="31" fillId="40" borderId="30" xfId="0" applyNumberFormat="1" applyFont="1" applyFill="1" applyBorder="1" applyAlignment="1">
      <alignment horizontal="center"/>
    </xf>
    <xf numFmtId="2" fontId="31" fillId="40" borderId="31" xfId="0" applyNumberFormat="1" applyFont="1" applyFill="1" applyBorder="1" applyAlignment="1">
      <alignment horizontal="center"/>
    </xf>
    <xf numFmtId="2" fontId="31" fillId="40" borderId="32" xfId="0" applyNumberFormat="1" applyFont="1" applyFill="1" applyBorder="1" applyAlignment="1">
      <alignment horizontal="center"/>
    </xf>
    <xf numFmtId="0" fontId="22" fillId="0" borderId="28" xfId="0" applyFont="1" applyBorder="1" applyAlignment="1">
      <alignment horizontal="center"/>
    </xf>
    <xf numFmtId="1" fontId="25" fillId="0" borderId="0" xfId="0" applyNumberFormat="1" applyFont="1" applyFill="1" applyBorder="1" applyAlignment="1" applyProtection="1">
      <alignment horizontal="center"/>
      <protection locked="0"/>
    </xf>
    <xf numFmtId="1" fontId="40" fillId="0" borderId="0" xfId="0" applyNumberFormat="1" applyFont="1" applyFill="1" applyBorder="1" applyAlignment="1">
      <alignment horizontal="center"/>
    </xf>
    <xf numFmtId="2" fontId="25" fillId="0" borderId="0" xfId="0" applyNumberFormat="1" applyFont="1" applyBorder="1" applyAlignment="1">
      <alignment horizontal="center"/>
    </xf>
    <xf numFmtId="2" fontId="31" fillId="0" borderId="0" xfId="0" applyNumberFormat="1" applyFont="1" applyBorder="1" applyAlignment="1">
      <alignment horizontal="center"/>
    </xf>
    <xf numFmtId="2" fontId="31" fillId="0" borderId="0" xfId="0" applyNumberFormat="1" applyFont="1" applyFill="1" applyBorder="1" applyAlignment="1">
      <alignment horizontal="center"/>
    </xf>
    <xf numFmtId="2" fontId="31" fillId="40" borderId="12" xfId="0" applyNumberFormat="1" applyFont="1" applyFill="1" applyBorder="1" applyAlignment="1">
      <alignment horizontal="center"/>
    </xf>
    <xf numFmtId="2" fontId="31" fillId="40" borderId="11" xfId="0" applyNumberFormat="1" applyFont="1" applyFill="1" applyBorder="1" applyAlignment="1">
      <alignment horizontal="center"/>
    </xf>
    <xf numFmtId="2" fontId="31" fillId="40" borderId="15" xfId="0" applyNumberFormat="1" applyFont="1" applyFill="1" applyBorder="1" applyAlignment="1">
      <alignment horizontal="center"/>
    </xf>
    <xf numFmtId="1" fontId="25" fillId="0" borderId="33" xfId="0" applyNumberFormat="1" applyFont="1" applyFill="1" applyBorder="1" applyAlignment="1" applyProtection="1">
      <alignment horizontal="center"/>
      <protection locked="0"/>
    </xf>
    <xf numFmtId="1" fontId="40" fillId="0" borderId="34" xfId="0" applyNumberFormat="1" applyFont="1" applyFill="1" applyBorder="1" applyAlignment="1">
      <alignment horizontal="center"/>
    </xf>
    <xf numFmtId="2" fontId="25" fillId="0" borderId="34" xfId="0" applyNumberFormat="1" applyFont="1" applyBorder="1" applyAlignment="1">
      <alignment horizontal="center"/>
    </xf>
    <xf numFmtId="2" fontId="31" fillId="0" borderId="34" xfId="0" applyNumberFormat="1" applyFont="1" applyBorder="1" applyAlignment="1">
      <alignment horizontal="center"/>
    </xf>
    <xf numFmtId="2" fontId="31" fillId="40" borderId="34" xfId="0" applyNumberFormat="1" applyFont="1" applyFill="1" applyBorder="1" applyAlignment="1">
      <alignment horizontal="center"/>
    </xf>
    <xf numFmtId="2" fontId="31" fillId="40" borderId="35" xfId="0" applyNumberFormat="1" applyFont="1" applyFill="1" applyBorder="1" applyAlignment="1">
      <alignment horizontal="center"/>
    </xf>
    <xf numFmtId="0" fontId="0" fillId="0" borderId="36" xfId="0" applyFont="1" applyBorder="1" applyAlignment="1">
      <alignment/>
    </xf>
    <xf numFmtId="0" fontId="25" fillId="0" borderId="21" xfId="0" applyFont="1" applyBorder="1" applyAlignment="1">
      <alignment horizontal="center"/>
    </xf>
    <xf numFmtId="0" fontId="50" fillId="0" borderId="21" xfId="0" applyFont="1" applyBorder="1" applyAlignment="1">
      <alignment horizontal="center"/>
    </xf>
    <xf numFmtId="0" fontId="25" fillId="0" borderId="22" xfId="0" applyFont="1" applyBorder="1" applyAlignment="1">
      <alignment horizontal="center"/>
    </xf>
    <xf numFmtId="0" fontId="0" fillId="0" borderId="19" xfId="0" applyFont="1" applyBorder="1" applyAlignment="1">
      <alignment/>
    </xf>
    <xf numFmtId="0" fontId="34" fillId="0" borderId="0" xfId="0" applyFont="1" applyAlignment="1">
      <alignment horizontal="left"/>
    </xf>
    <xf numFmtId="0" fontId="3" fillId="41" borderId="29" xfId="0" applyFont="1" applyFill="1" applyBorder="1" applyAlignment="1" applyProtection="1">
      <alignment/>
      <protection/>
    </xf>
    <xf numFmtId="0" fontId="3" fillId="41" borderId="37" xfId="0" applyFont="1" applyFill="1" applyBorder="1" applyAlignment="1" applyProtection="1">
      <alignment/>
      <protection/>
    </xf>
    <xf numFmtId="0" fontId="0" fillId="0" borderId="0" xfId="0" applyAlignment="1" applyProtection="1">
      <alignment/>
      <protection/>
    </xf>
    <xf numFmtId="49" fontId="51" fillId="41" borderId="38" xfId="0" applyNumberFormat="1" applyFont="1" applyFill="1" applyBorder="1" applyAlignment="1" applyProtection="1">
      <alignment/>
      <protection/>
    </xf>
    <xf numFmtId="49" fontId="51" fillId="41" borderId="39" xfId="0" applyNumberFormat="1" applyFont="1" applyFill="1" applyBorder="1" applyAlignment="1" applyProtection="1">
      <alignment/>
      <protection/>
    </xf>
    <xf numFmtId="49" fontId="51" fillId="41" borderId="40" xfId="0" applyNumberFormat="1" applyFont="1" applyFill="1" applyBorder="1" applyAlignment="1" applyProtection="1">
      <alignment/>
      <protection/>
    </xf>
    <xf numFmtId="49" fontId="51" fillId="41" borderId="0" xfId="0" applyNumberFormat="1" applyFont="1" applyFill="1" applyBorder="1" applyAlignment="1" applyProtection="1">
      <alignment/>
      <protection/>
    </xf>
    <xf numFmtId="49" fontId="51" fillId="41" borderId="41" xfId="0" applyNumberFormat="1" applyFont="1" applyFill="1" applyBorder="1" applyAlignment="1" applyProtection="1">
      <alignment/>
      <protection/>
    </xf>
    <xf numFmtId="49" fontId="51" fillId="41" borderId="42" xfId="0" applyNumberFormat="1" applyFont="1" applyFill="1" applyBorder="1" applyAlignment="1" applyProtection="1">
      <alignment/>
      <protection/>
    </xf>
    <xf numFmtId="0" fontId="51" fillId="41" borderId="42" xfId="0" applyFont="1" applyFill="1" applyBorder="1" applyAlignment="1" applyProtection="1">
      <alignment/>
      <protection/>
    </xf>
    <xf numFmtId="0" fontId="0" fillId="0" borderId="10" xfId="0" applyBorder="1" applyAlignment="1" applyProtection="1">
      <alignment/>
      <protection locked="0"/>
    </xf>
    <xf numFmtId="0" fontId="3" fillId="41" borderId="43" xfId="0" applyFont="1" applyFill="1" applyBorder="1" applyAlignment="1" applyProtection="1">
      <alignment/>
      <protection/>
    </xf>
    <xf numFmtId="49" fontId="51" fillId="41" borderId="44" xfId="0" applyNumberFormat="1" applyFont="1" applyFill="1" applyBorder="1" applyAlignment="1" applyProtection="1">
      <alignment/>
      <protection/>
    </xf>
    <xf numFmtId="49" fontId="51" fillId="41" borderId="45" xfId="0" applyNumberFormat="1" applyFont="1" applyFill="1" applyBorder="1" applyAlignment="1" applyProtection="1">
      <alignment/>
      <protection/>
    </xf>
    <xf numFmtId="0" fontId="51" fillId="41" borderId="46" xfId="0" applyFont="1" applyFill="1" applyBorder="1" applyAlignment="1" applyProtection="1">
      <alignment/>
      <protection/>
    </xf>
    <xf numFmtId="1" fontId="3" fillId="0" borderId="11" xfId="0" applyNumberFormat="1" applyFont="1" applyFill="1" applyBorder="1" applyAlignment="1">
      <alignment horizontal="center"/>
    </xf>
    <xf numFmtId="1" fontId="3" fillId="0" borderId="15" xfId="0" applyNumberFormat="1" applyFont="1" applyFill="1" applyBorder="1" applyAlignment="1">
      <alignment horizontal="center"/>
    </xf>
    <xf numFmtId="0" fontId="25" fillId="0" borderId="16" xfId="0" applyFont="1" applyBorder="1" applyAlignment="1">
      <alignment horizontal="center"/>
    </xf>
    <xf numFmtId="0" fontId="31" fillId="0" borderId="36" xfId="0" applyFont="1" applyBorder="1" applyAlignment="1">
      <alignment horizontal="center"/>
    </xf>
    <xf numFmtId="0" fontId="25" fillId="0" borderId="36" xfId="0" applyFont="1" applyBorder="1" applyAlignment="1">
      <alignment horizontal="center"/>
    </xf>
    <xf numFmtId="2" fontId="31" fillId="0" borderId="36" xfId="0" applyNumberFormat="1" applyFont="1" applyBorder="1" applyAlignment="1">
      <alignment horizontal="center"/>
    </xf>
    <xf numFmtId="2" fontId="31" fillId="40" borderId="36" xfId="0" applyNumberFormat="1" applyFont="1" applyFill="1" applyBorder="1" applyAlignment="1">
      <alignment horizontal="center"/>
    </xf>
    <xf numFmtId="2" fontId="31" fillId="40" borderId="47" xfId="0" applyNumberFormat="1" applyFont="1" applyFill="1" applyBorder="1" applyAlignment="1">
      <alignment horizontal="center"/>
    </xf>
    <xf numFmtId="0" fontId="22" fillId="0" borderId="0" xfId="0" applyFont="1" applyAlignment="1">
      <alignment vertical="center"/>
    </xf>
    <xf numFmtId="0" fontId="22" fillId="0" borderId="0" xfId="0" applyFont="1" applyAlignment="1">
      <alignment horizontal="left" vertical="center"/>
    </xf>
    <xf numFmtId="0" fontId="41" fillId="0" borderId="0" xfId="0" applyFont="1" applyAlignment="1">
      <alignment/>
    </xf>
    <xf numFmtId="164" fontId="34" fillId="0" borderId="0" xfId="0" applyNumberFormat="1" applyFont="1" applyAlignment="1">
      <alignment/>
    </xf>
    <xf numFmtId="2" fontId="127" fillId="0" borderId="0" xfId="0" applyNumberFormat="1" applyFont="1" applyFill="1" applyAlignment="1">
      <alignment/>
    </xf>
    <xf numFmtId="0" fontId="127" fillId="0" borderId="0" xfId="0" applyFont="1" applyFill="1" applyAlignment="1">
      <alignment/>
    </xf>
    <xf numFmtId="0" fontId="128" fillId="0" borderId="0" xfId="0" applyFont="1" applyFill="1" applyAlignment="1">
      <alignment/>
    </xf>
    <xf numFmtId="0" fontId="0" fillId="0" borderId="0" xfId="0" applyFont="1" applyAlignment="1">
      <alignment/>
    </xf>
    <xf numFmtId="164" fontId="127" fillId="0" borderId="0" xfId="0" applyNumberFormat="1" applyFont="1" applyFill="1" applyAlignment="1">
      <alignment/>
    </xf>
    <xf numFmtId="0" fontId="1" fillId="0" borderId="0" xfId="0" applyFont="1" applyAlignment="1">
      <alignment horizontal="center"/>
    </xf>
    <xf numFmtId="0" fontId="0" fillId="0" borderId="0" xfId="0" applyAlignment="1">
      <alignment horizontal="center"/>
    </xf>
    <xf numFmtId="0" fontId="0" fillId="0" borderId="0" xfId="0" applyAlignment="1">
      <alignment/>
    </xf>
    <xf numFmtId="2" fontId="0" fillId="42" borderId="11" xfId="0" applyNumberFormat="1" applyFill="1" applyBorder="1" applyAlignment="1" applyProtection="1">
      <alignment/>
      <protection locked="0"/>
    </xf>
    <xf numFmtId="0" fontId="3" fillId="42" borderId="0" xfId="0" applyFont="1" applyFill="1" applyAlignment="1">
      <alignment/>
    </xf>
    <xf numFmtId="0" fontId="4" fillId="42" borderId="0" xfId="0" applyFont="1" applyFill="1" applyAlignment="1">
      <alignment/>
    </xf>
    <xf numFmtId="0" fontId="0" fillId="42" borderId="0" xfId="0" applyFill="1" applyAlignment="1">
      <alignment/>
    </xf>
    <xf numFmtId="0" fontId="4" fillId="43" borderId="0" xfId="0" applyFont="1" applyFill="1" applyAlignment="1">
      <alignment/>
    </xf>
    <xf numFmtId="0" fontId="0" fillId="43" borderId="0" xfId="0" applyFill="1" applyAlignment="1">
      <alignment/>
    </xf>
    <xf numFmtId="0" fontId="0" fillId="44" borderId="0" xfId="0" applyFill="1" applyAlignment="1">
      <alignment/>
    </xf>
    <xf numFmtId="0" fontId="2" fillId="0" borderId="0" xfId="0" applyFont="1" applyFill="1" applyAlignment="1">
      <alignment/>
    </xf>
    <xf numFmtId="0" fontId="0" fillId="0" borderId="0" xfId="0" applyFill="1" applyAlignment="1">
      <alignment/>
    </xf>
    <xf numFmtId="2" fontId="0" fillId="43" borderId="11" xfId="0" applyNumberFormat="1" applyFont="1" applyFill="1" applyBorder="1" applyAlignment="1" applyProtection="1">
      <alignment/>
      <protection locked="0"/>
    </xf>
    <xf numFmtId="0" fontId="129" fillId="0" borderId="0" xfId="0" applyFont="1" applyAlignment="1">
      <alignment/>
    </xf>
    <xf numFmtId="0" fontId="130" fillId="0" borderId="0" xfId="0" applyFont="1" applyAlignment="1">
      <alignment/>
    </xf>
    <xf numFmtId="0" fontId="0" fillId="43" borderId="12" xfId="0" applyFont="1" applyFill="1" applyBorder="1" applyAlignment="1" applyProtection="1">
      <alignment/>
      <protection locked="0"/>
    </xf>
    <xf numFmtId="2" fontId="0" fillId="45" borderId="11" xfId="0" applyNumberFormat="1" applyFont="1" applyFill="1" applyBorder="1" applyAlignment="1" applyProtection="1">
      <alignment/>
      <protection locked="0"/>
    </xf>
    <xf numFmtId="2" fontId="0" fillId="36" borderId="11" xfId="0" applyNumberFormat="1" applyFont="1" applyFill="1" applyBorder="1" applyAlignment="1" applyProtection="1">
      <alignment/>
      <protection locked="0"/>
    </xf>
    <xf numFmtId="0" fontId="0" fillId="46" borderId="0" xfId="0" applyFill="1" applyAlignment="1">
      <alignment/>
    </xf>
    <xf numFmtId="0" fontId="37" fillId="46" borderId="0" xfId="0" applyFont="1" applyFill="1" applyAlignment="1">
      <alignment/>
    </xf>
    <xf numFmtId="0" fontId="37" fillId="0" borderId="0" xfId="0" applyFont="1" applyFill="1" applyAlignment="1">
      <alignment/>
    </xf>
    <xf numFmtId="0" fontId="25" fillId="36" borderId="0" xfId="0" applyFont="1" applyFill="1" applyBorder="1" applyAlignment="1" applyProtection="1">
      <alignment/>
      <protection locked="0"/>
    </xf>
    <xf numFmtId="0" fontId="22" fillId="0" borderId="48" xfId="0" applyFont="1" applyBorder="1" applyAlignment="1">
      <alignment/>
    </xf>
    <xf numFmtId="0" fontId="34" fillId="0" borderId="20" xfId="0" applyFont="1" applyBorder="1" applyAlignment="1">
      <alignment vertical="top"/>
    </xf>
    <xf numFmtId="0" fontId="34" fillId="0" borderId="20" xfId="0" applyFont="1" applyBorder="1" applyAlignment="1">
      <alignment/>
    </xf>
    <xf numFmtId="0" fontId="10" fillId="0" borderId="20" xfId="0" applyFont="1" applyBorder="1" applyAlignment="1">
      <alignment/>
    </xf>
    <xf numFmtId="0" fontId="56" fillId="0" borderId="0" xfId="0" applyFont="1" applyAlignment="1">
      <alignment/>
    </xf>
    <xf numFmtId="0" fontId="57" fillId="0" borderId="0" xfId="0" applyFont="1" applyAlignment="1">
      <alignment/>
    </xf>
    <xf numFmtId="0" fontId="60" fillId="0" borderId="0" xfId="0" applyFont="1" applyAlignment="1">
      <alignment/>
    </xf>
    <xf numFmtId="0" fontId="63" fillId="0" borderId="0" xfId="0" applyFont="1" applyAlignment="1">
      <alignment/>
    </xf>
    <xf numFmtId="0" fontId="59" fillId="0" borderId="10" xfId="0" applyFont="1" applyBorder="1" applyAlignment="1">
      <alignment/>
    </xf>
    <xf numFmtId="0" fontId="64" fillId="0" borderId="10" xfId="0" applyFont="1" applyBorder="1" applyAlignment="1">
      <alignment/>
    </xf>
    <xf numFmtId="0" fontId="64" fillId="0" borderId="0" xfId="0" applyFont="1" applyAlignment="1">
      <alignment/>
    </xf>
    <xf numFmtId="0" fontId="131" fillId="0" borderId="0" xfId="0" applyFont="1" applyAlignment="1">
      <alignment horizontal="right"/>
    </xf>
    <xf numFmtId="0" fontId="22" fillId="0" borderId="0" xfId="0" applyFont="1" applyAlignment="1">
      <alignment horizontal="right"/>
    </xf>
    <xf numFmtId="0" fontId="59" fillId="0" borderId="0" xfId="0" applyFont="1" applyAlignment="1">
      <alignment/>
    </xf>
    <xf numFmtId="0" fontId="59" fillId="0" borderId="0" xfId="0" applyNumberFormat="1" applyFont="1" applyAlignment="1">
      <alignment horizontal="left"/>
    </xf>
    <xf numFmtId="0" fontId="132" fillId="0" borderId="0" xfId="0" applyFont="1" applyAlignment="1">
      <alignment horizontal="right"/>
    </xf>
    <xf numFmtId="0" fontId="65" fillId="0" borderId="0" xfId="0" applyFont="1" applyAlignment="1">
      <alignment/>
    </xf>
    <xf numFmtId="0" fontId="58" fillId="0" borderId="0" xfId="0" applyFont="1" applyAlignment="1">
      <alignment/>
    </xf>
    <xf numFmtId="0" fontId="58" fillId="0" borderId="0" xfId="0" applyNumberFormat="1" applyFont="1" applyAlignment="1">
      <alignment horizontal="left"/>
    </xf>
    <xf numFmtId="0" fontId="58" fillId="0" borderId="0" xfId="0" applyFont="1" applyAlignment="1">
      <alignment horizontal="right"/>
    </xf>
    <xf numFmtId="2" fontId="58" fillId="0" borderId="0" xfId="0" applyNumberFormat="1" applyFont="1" applyAlignment="1">
      <alignment horizontal="right"/>
    </xf>
    <xf numFmtId="0" fontId="133" fillId="0" borderId="0" xfId="0" applyFont="1" applyAlignment="1">
      <alignment horizontal="right"/>
    </xf>
    <xf numFmtId="0" fontId="22" fillId="0" borderId="0" xfId="0" applyNumberFormat="1" applyFont="1" applyAlignment="1">
      <alignment horizontal="left" vertical="center"/>
    </xf>
    <xf numFmtId="0" fontId="58" fillId="0" borderId="0" xfId="0" applyFont="1" applyAlignment="1">
      <alignment vertical="center"/>
    </xf>
    <xf numFmtId="0" fontId="58" fillId="0" borderId="0" xfId="0" applyFont="1" applyAlignment="1">
      <alignment horizontal="left" vertical="center"/>
    </xf>
    <xf numFmtId="0" fontId="69" fillId="0" borderId="0" xfId="0" applyFont="1" applyAlignment="1">
      <alignment/>
    </xf>
    <xf numFmtId="0" fontId="70" fillId="0" borderId="0" xfId="0" applyFont="1" applyAlignment="1">
      <alignment/>
    </xf>
    <xf numFmtId="0" fontId="71" fillId="0" borderId="0" xfId="0" applyFont="1" applyAlignment="1">
      <alignment/>
    </xf>
    <xf numFmtId="0" fontId="58" fillId="0" borderId="0" xfId="0" applyFont="1" applyAlignment="1">
      <alignment vertical="top"/>
    </xf>
    <xf numFmtId="0" fontId="58" fillId="0" borderId="0" xfId="0" applyFont="1" applyAlignment="1">
      <alignment/>
    </xf>
    <xf numFmtId="0" fontId="58" fillId="0" borderId="0" xfId="0" applyFont="1" applyAlignment="1">
      <alignment horizontal="center"/>
    </xf>
    <xf numFmtId="0" fontId="131" fillId="0" borderId="0" xfId="0" applyFont="1" applyFill="1" applyAlignment="1">
      <alignment horizontal="right" vertical="center"/>
    </xf>
    <xf numFmtId="0" fontId="37" fillId="0" borderId="0" xfId="57" applyFont="1" applyAlignment="1" applyProtection="1">
      <alignment horizontal="right"/>
      <protection hidden="1"/>
    </xf>
    <xf numFmtId="14" fontId="0" fillId="47" borderId="49" xfId="57" applyNumberFormat="1" applyFont="1" applyFill="1" applyBorder="1" applyAlignment="1" applyProtection="1">
      <alignment horizontal="center" vertical="center" wrapText="1"/>
      <protection locked="0"/>
    </xf>
    <xf numFmtId="14" fontId="0" fillId="47" borderId="11" xfId="0" applyNumberFormat="1" applyFont="1" applyFill="1" applyBorder="1" applyAlignment="1" applyProtection="1">
      <alignment horizontal="center" vertical="center" wrapText="1"/>
      <protection locked="0"/>
    </xf>
    <xf numFmtId="0" fontId="51" fillId="0" borderId="0" xfId="0" applyFont="1" applyFill="1" applyBorder="1" applyAlignment="1" applyProtection="1">
      <alignment horizontal="left" vertical="top" wrapText="1"/>
      <protection locked="0"/>
    </xf>
    <xf numFmtId="0" fontId="59" fillId="0" borderId="10" xfId="0" applyFont="1" applyBorder="1" applyAlignment="1">
      <alignment vertical="center"/>
    </xf>
    <xf numFmtId="0" fontId="57" fillId="0" borderId="10" xfId="0" applyFont="1" applyBorder="1" applyAlignment="1">
      <alignment vertical="center"/>
    </xf>
    <xf numFmtId="0" fontId="64" fillId="0" borderId="10" xfId="0" applyFont="1" applyBorder="1" applyAlignment="1">
      <alignment vertical="center"/>
    </xf>
    <xf numFmtId="0" fontId="59" fillId="36" borderId="0" xfId="0" applyFont="1" applyFill="1" applyBorder="1" applyAlignment="1" applyProtection="1">
      <alignment vertical="center"/>
      <protection locked="0"/>
    </xf>
    <xf numFmtId="0" fontId="134" fillId="48" borderId="50" xfId="0" applyFont="1" applyFill="1" applyBorder="1" applyAlignment="1">
      <alignment wrapText="1"/>
    </xf>
    <xf numFmtId="1" fontId="25" fillId="0" borderId="10" xfId="0" applyNumberFormat="1" applyFont="1" applyFill="1" applyBorder="1" applyAlignment="1" applyProtection="1">
      <alignment horizontal="center"/>
      <protection locked="0"/>
    </xf>
    <xf numFmtId="1" fontId="40" fillId="0" borderId="10" xfId="0" applyNumberFormat="1" applyFont="1" applyFill="1" applyBorder="1" applyAlignment="1">
      <alignment horizontal="center"/>
    </xf>
    <xf numFmtId="2" fontId="25" fillId="0" borderId="10" xfId="0" applyNumberFormat="1" applyFont="1" applyBorder="1" applyAlignment="1">
      <alignment horizontal="center"/>
    </xf>
    <xf numFmtId="2" fontId="31" fillId="0" borderId="10" xfId="0" applyNumberFormat="1" applyFont="1" applyBorder="1" applyAlignment="1">
      <alignment horizontal="center"/>
    </xf>
    <xf numFmtId="2" fontId="31" fillId="0" borderId="10" xfId="0" applyNumberFormat="1" applyFont="1" applyFill="1" applyBorder="1" applyAlignment="1">
      <alignment horizontal="center"/>
    </xf>
    <xf numFmtId="0" fontId="134" fillId="0" borderId="10" xfId="0" applyFont="1" applyFill="1" applyBorder="1" applyAlignment="1">
      <alignment horizontal="center" vertical="center"/>
    </xf>
    <xf numFmtId="0" fontId="33" fillId="0" borderId="10" xfId="0" applyFont="1" applyBorder="1" applyAlignment="1">
      <alignment/>
    </xf>
    <xf numFmtId="0" fontId="21" fillId="0" borderId="10" xfId="0" applyFont="1" applyBorder="1" applyAlignment="1">
      <alignment/>
    </xf>
    <xf numFmtId="0" fontId="26" fillId="0" borderId="10" xfId="0" applyFont="1" applyBorder="1" applyAlignment="1">
      <alignment/>
    </xf>
    <xf numFmtId="0" fontId="67" fillId="0" borderId="0" xfId="0" applyFont="1" applyAlignment="1">
      <alignment vertical="top"/>
    </xf>
    <xf numFmtId="0" fontId="25" fillId="0" borderId="25" xfId="0" applyFont="1" applyBorder="1" applyAlignment="1">
      <alignment horizontal="center"/>
    </xf>
    <xf numFmtId="0" fontId="50" fillId="0" borderId="25" xfId="0" applyFont="1" applyBorder="1" applyAlignment="1">
      <alignment horizontal="center"/>
    </xf>
    <xf numFmtId="0" fontId="25" fillId="0" borderId="26" xfId="0" applyFont="1" applyBorder="1" applyAlignment="1">
      <alignment horizontal="center"/>
    </xf>
    <xf numFmtId="0" fontId="134" fillId="0" borderId="20" xfId="0" applyFont="1" applyFill="1" applyBorder="1" applyAlignment="1">
      <alignment horizontal="center" vertical="center"/>
    </xf>
    <xf numFmtId="0" fontId="33" fillId="0" borderId="20" xfId="0" applyFont="1" applyBorder="1" applyAlignment="1">
      <alignment/>
    </xf>
    <xf numFmtId="0" fontId="0" fillId="0" borderId="10" xfId="0" applyFont="1" applyBorder="1" applyAlignment="1">
      <alignment/>
    </xf>
    <xf numFmtId="0" fontId="63" fillId="0" borderId="0" xfId="0" applyFont="1" applyAlignment="1">
      <alignment horizontal="center"/>
    </xf>
    <xf numFmtId="0" fontId="76" fillId="0" borderId="0" xfId="0" applyFont="1" applyAlignment="1">
      <alignment/>
    </xf>
    <xf numFmtId="0" fontId="77" fillId="0" borderId="0" xfId="0" applyFont="1" applyAlignment="1">
      <alignment/>
    </xf>
    <xf numFmtId="0" fontId="63" fillId="0" borderId="0" xfId="0" applyFont="1" applyAlignment="1">
      <alignment/>
    </xf>
    <xf numFmtId="49" fontId="51" fillId="41" borderId="51" xfId="0" applyNumberFormat="1" applyFont="1" applyFill="1" applyBorder="1" applyAlignment="1" applyProtection="1">
      <alignment/>
      <protection/>
    </xf>
    <xf numFmtId="49" fontId="51" fillId="41" borderId="48" xfId="0" applyNumberFormat="1" applyFont="1" applyFill="1" applyBorder="1" applyAlignment="1" applyProtection="1">
      <alignment/>
      <protection/>
    </xf>
    <xf numFmtId="49" fontId="51" fillId="41" borderId="52" xfId="0" applyNumberFormat="1" applyFont="1" applyFill="1" applyBorder="1" applyAlignment="1" applyProtection="1">
      <alignment/>
      <protection/>
    </xf>
    <xf numFmtId="0" fontId="0" fillId="49" borderId="45" xfId="0" applyFill="1" applyBorder="1" applyAlignment="1" applyProtection="1">
      <alignment/>
      <protection/>
    </xf>
    <xf numFmtId="0" fontId="0" fillId="49" borderId="46" xfId="0" applyFill="1" applyBorder="1" applyAlignment="1" applyProtection="1">
      <alignment/>
      <protection/>
    </xf>
    <xf numFmtId="49" fontId="51" fillId="49" borderId="53" xfId="0" applyNumberFormat="1" applyFont="1" applyFill="1" applyBorder="1" applyAlignment="1" applyProtection="1">
      <alignment/>
      <protection/>
    </xf>
    <xf numFmtId="49" fontId="51" fillId="49" borderId="54" xfId="0" applyNumberFormat="1" applyFont="1" applyFill="1" applyBorder="1" applyAlignment="1" applyProtection="1">
      <alignment/>
      <protection/>
    </xf>
    <xf numFmtId="0" fontId="51" fillId="49" borderId="55" xfId="0" applyFont="1" applyFill="1" applyBorder="1" applyAlignment="1" applyProtection="1">
      <alignment/>
      <protection/>
    </xf>
    <xf numFmtId="0" fontId="0" fillId="49" borderId="52" xfId="0" applyFill="1" applyBorder="1" applyAlignment="1" applyProtection="1">
      <alignment/>
      <protection/>
    </xf>
    <xf numFmtId="0" fontId="0" fillId="43" borderId="11" xfId="0" applyFont="1" applyFill="1" applyBorder="1" applyAlignment="1" applyProtection="1">
      <alignment/>
      <protection locked="0"/>
    </xf>
    <xf numFmtId="0" fontId="0" fillId="43" borderId="25" xfId="0" applyFont="1" applyFill="1" applyBorder="1" applyAlignment="1" applyProtection="1">
      <alignment/>
      <protection locked="0"/>
    </xf>
    <xf numFmtId="2" fontId="0" fillId="0" borderId="11" xfId="0" applyNumberFormat="1" applyBorder="1" applyAlignment="1" applyProtection="1">
      <alignment/>
      <protection locked="0"/>
    </xf>
    <xf numFmtId="0" fontId="51" fillId="47" borderId="56" xfId="57" applyFont="1" applyFill="1" applyBorder="1" applyAlignment="1" applyProtection="1">
      <alignment horizontal="left" vertical="top" wrapText="1"/>
      <protection locked="0"/>
    </xf>
    <xf numFmtId="0" fontId="51" fillId="47" borderId="57" xfId="0" applyFont="1" applyFill="1" applyBorder="1" applyAlignment="1" applyProtection="1">
      <alignment horizontal="left" vertical="top" wrapText="1"/>
      <protection locked="0"/>
    </xf>
    <xf numFmtId="0" fontId="51" fillId="47" borderId="58" xfId="0" applyFont="1" applyFill="1" applyBorder="1" applyAlignment="1" applyProtection="1">
      <alignment horizontal="left" vertical="top" wrapText="1"/>
      <protection locked="0"/>
    </xf>
    <xf numFmtId="0" fontId="51" fillId="47" borderId="59" xfId="0" applyFont="1" applyFill="1" applyBorder="1" applyAlignment="1" applyProtection="1">
      <alignment horizontal="left" vertical="top" wrapText="1"/>
      <protection locked="0"/>
    </xf>
    <xf numFmtId="0" fontId="51" fillId="47" borderId="0" xfId="0" applyFont="1" applyFill="1" applyAlignment="1" applyProtection="1">
      <alignment horizontal="left" vertical="top" wrapText="1"/>
      <protection locked="0"/>
    </xf>
    <xf numFmtId="0" fontId="51" fillId="47" borderId="24" xfId="0" applyFont="1" applyFill="1" applyBorder="1" applyAlignment="1" applyProtection="1">
      <alignment horizontal="left" vertical="top" wrapText="1"/>
      <protection locked="0"/>
    </xf>
    <xf numFmtId="0" fontId="51" fillId="47" borderId="60" xfId="0" applyFont="1" applyFill="1" applyBorder="1" applyAlignment="1" applyProtection="1">
      <alignment horizontal="left" vertical="top" wrapText="1"/>
      <protection locked="0"/>
    </xf>
    <xf numFmtId="0" fontId="51" fillId="47" borderId="61" xfId="0" applyFont="1" applyFill="1" applyBorder="1" applyAlignment="1" applyProtection="1">
      <alignment horizontal="left" vertical="top" wrapText="1"/>
      <protection locked="0"/>
    </xf>
    <xf numFmtId="0" fontId="51" fillId="47" borderId="62" xfId="0" applyFont="1" applyFill="1" applyBorder="1" applyAlignment="1" applyProtection="1">
      <alignment horizontal="left" vertical="top" wrapText="1"/>
      <protection locked="0"/>
    </xf>
    <xf numFmtId="0" fontId="0" fillId="0" borderId="0" xfId="57" applyFont="1" applyAlignment="1" applyProtection="1">
      <alignment horizontal="left" vertical="center" wrapText="1"/>
      <protection hidden="1"/>
    </xf>
    <xf numFmtId="0" fontId="0" fillId="0" borderId="0" xfId="0" applyAlignment="1" applyProtection="1">
      <alignment horizontal="left" vertical="center" wrapText="1"/>
      <protection hidden="1"/>
    </xf>
    <xf numFmtId="0" fontId="0" fillId="47" borderId="49" xfId="57" applyFont="1" applyFill="1" applyBorder="1" applyAlignment="1" applyProtection="1">
      <alignment horizontal="left" vertical="center" wrapText="1"/>
      <protection locked="0"/>
    </xf>
    <xf numFmtId="0" fontId="0" fillId="47" borderId="63" xfId="0" applyFont="1" applyFill="1"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37" fillId="0" borderId="59" xfId="57" applyFont="1" applyBorder="1" applyAlignment="1" applyProtection="1">
      <alignment horizontal="right" wrapText="1"/>
      <protection hidden="1"/>
    </xf>
    <xf numFmtId="0" fontId="0" fillId="0" borderId="24" xfId="0" applyBorder="1" applyAlignment="1" applyProtection="1">
      <alignment horizontal="right" wrapText="1"/>
      <protection hidden="1"/>
    </xf>
    <xf numFmtId="0" fontId="0" fillId="47" borderId="49" xfId="57" applyFont="1" applyFill="1" applyBorder="1" applyAlignment="1" applyProtection="1">
      <alignment horizontal="left" vertical="top" wrapText="1"/>
      <protection locked="0"/>
    </xf>
    <xf numFmtId="0" fontId="0" fillId="47" borderId="63" xfId="0" applyFont="1" applyFill="1" applyBorder="1" applyAlignment="1" applyProtection="1">
      <alignment horizontal="left" vertical="top" wrapText="1"/>
      <protection locked="0"/>
    </xf>
    <xf numFmtId="0" fontId="0" fillId="47" borderId="64" xfId="0" applyFont="1" applyFill="1" applyBorder="1" applyAlignment="1" applyProtection="1">
      <alignment horizontal="left" vertical="top" wrapText="1"/>
      <protection locked="0"/>
    </xf>
    <xf numFmtId="0" fontId="0" fillId="0" borderId="57" xfId="0" applyBorder="1" applyAlignment="1" applyProtection="1">
      <alignment horizontal="left" vertical="center" wrapText="1"/>
      <protection hidden="1"/>
    </xf>
    <xf numFmtId="0" fontId="0" fillId="0" borderId="0" xfId="0" applyBorder="1" applyAlignment="1" applyProtection="1">
      <alignment horizontal="left" vertical="center" wrapText="1"/>
      <protection hidden="1"/>
    </xf>
    <xf numFmtId="0" fontId="37" fillId="0" borderId="0" xfId="57" applyFont="1" applyAlignment="1" applyProtection="1">
      <alignment horizontal="left" vertical="top" wrapText="1"/>
      <protection hidden="1"/>
    </xf>
    <xf numFmtId="0" fontId="37" fillId="0" borderId="0" xfId="0" applyFont="1" applyAlignment="1" applyProtection="1">
      <alignment horizontal="left" vertical="top" wrapText="1"/>
      <protection hidden="1"/>
    </xf>
    <xf numFmtId="0" fontId="2" fillId="44" borderId="0" xfId="0" applyFont="1" applyFill="1" applyAlignment="1">
      <alignment/>
    </xf>
    <xf numFmtId="0" fontId="0" fillId="44" borderId="0" xfId="0" applyFill="1" applyAlignment="1">
      <alignment/>
    </xf>
    <xf numFmtId="0" fontId="28" fillId="42" borderId="56" xfId="0" applyFont="1" applyFill="1" applyBorder="1" applyAlignment="1" applyProtection="1">
      <alignment horizontal="center" vertical="center"/>
      <protection locked="0"/>
    </xf>
    <xf numFmtId="0" fontId="28" fillId="42" borderId="57" xfId="0" applyFont="1" applyFill="1" applyBorder="1" applyAlignment="1" applyProtection="1">
      <alignment horizontal="center" vertical="center"/>
      <protection locked="0"/>
    </xf>
    <xf numFmtId="0" fontId="28" fillId="42" borderId="58" xfId="0" applyFont="1" applyFill="1" applyBorder="1" applyAlignment="1" applyProtection="1">
      <alignment horizontal="center" vertical="center"/>
      <protection locked="0"/>
    </xf>
    <xf numFmtId="0" fontId="28" fillId="42" borderId="59" xfId="0" applyFont="1" applyFill="1" applyBorder="1" applyAlignment="1" applyProtection="1">
      <alignment horizontal="center" vertical="center"/>
      <protection locked="0"/>
    </xf>
    <xf numFmtId="0" fontId="28" fillId="42" borderId="0" xfId="0" applyFont="1" applyFill="1" applyBorder="1" applyAlignment="1" applyProtection="1">
      <alignment horizontal="center" vertical="center"/>
      <protection locked="0"/>
    </xf>
    <xf numFmtId="0" fontId="28" fillId="42" borderId="24" xfId="0" applyFont="1" applyFill="1" applyBorder="1" applyAlignment="1" applyProtection="1">
      <alignment horizontal="center" vertical="center"/>
      <protection locked="0"/>
    </xf>
    <xf numFmtId="0" fontId="28" fillId="42" borderId="60" xfId="0" applyFont="1" applyFill="1" applyBorder="1" applyAlignment="1" applyProtection="1">
      <alignment horizontal="center" vertical="center"/>
      <protection locked="0"/>
    </xf>
    <xf numFmtId="0" fontId="28" fillId="42" borderId="61" xfId="0" applyFont="1" applyFill="1" applyBorder="1" applyAlignment="1" applyProtection="1">
      <alignment horizontal="center" vertical="center"/>
      <protection locked="0"/>
    </xf>
    <xf numFmtId="0" fontId="28" fillId="42" borderId="62" xfId="0" applyFont="1" applyFill="1" applyBorder="1" applyAlignment="1" applyProtection="1">
      <alignment horizontal="center" vertical="center"/>
      <protection locked="0"/>
    </xf>
    <xf numFmtId="0" fontId="0" fillId="0" borderId="0" xfId="0" applyAlignment="1">
      <alignment/>
    </xf>
    <xf numFmtId="0" fontId="55" fillId="50" borderId="49" xfId="0" applyFont="1" applyFill="1" applyBorder="1" applyAlignment="1" applyProtection="1">
      <alignment horizontal="left" vertical="center" wrapText="1"/>
      <protection hidden="1"/>
    </xf>
    <xf numFmtId="0" fontId="0" fillId="0" borderId="63" xfId="0" applyBorder="1" applyAlignment="1" applyProtection="1">
      <alignment horizontal="left" vertical="center" wrapText="1"/>
      <protection hidden="1"/>
    </xf>
    <xf numFmtId="0" fontId="0" fillId="0" borderId="64" xfId="0" applyBorder="1" applyAlignment="1" applyProtection="1">
      <alignment horizontal="left" vertical="center" wrapText="1"/>
      <protection hidden="1"/>
    </xf>
    <xf numFmtId="0" fontId="72" fillId="33" borderId="56" xfId="0" applyFont="1" applyFill="1" applyBorder="1" applyAlignment="1" applyProtection="1">
      <alignment horizontal="left" vertical="top" wrapText="1"/>
      <protection hidden="1"/>
    </xf>
    <xf numFmtId="0" fontId="72" fillId="0" borderId="57" xfId="0" applyFont="1" applyBorder="1" applyAlignment="1" applyProtection="1">
      <alignment horizontal="left" vertical="top" wrapText="1"/>
      <protection hidden="1"/>
    </xf>
    <xf numFmtId="0" fontId="72" fillId="0" borderId="58" xfId="0" applyFont="1" applyBorder="1" applyAlignment="1" applyProtection="1">
      <alignment horizontal="left" vertical="top" wrapText="1"/>
      <protection hidden="1"/>
    </xf>
    <xf numFmtId="0" fontId="72" fillId="0" borderId="59" xfId="0" applyFont="1" applyBorder="1" applyAlignment="1" applyProtection="1">
      <alignment horizontal="left" vertical="top" wrapText="1"/>
      <protection hidden="1"/>
    </xf>
    <xf numFmtId="0" fontId="72" fillId="0" borderId="0" xfId="0" applyFont="1" applyBorder="1" applyAlignment="1" applyProtection="1">
      <alignment horizontal="left" vertical="top" wrapText="1"/>
      <protection hidden="1"/>
    </xf>
    <xf numFmtId="0" fontId="72" fillId="0" borderId="24" xfId="0" applyFont="1" applyBorder="1" applyAlignment="1" applyProtection="1">
      <alignment horizontal="left" vertical="top" wrapText="1"/>
      <protection hidden="1"/>
    </xf>
    <xf numFmtId="0" fontId="72" fillId="0" borderId="60" xfId="0" applyFont="1" applyBorder="1" applyAlignment="1" applyProtection="1">
      <alignment horizontal="left" vertical="top" wrapText="1"/>
      <protection hidden="1"/>
    </xf>
    <xf numFmtId="0" fontId="72" fillId="0" borderId="61" xfId="0" applyFont="1" applyBorder="1" applyAlignment="1" applyProtection="1">
      <alignment horizontal="left" vertical="top" wrapText="1"/>
      <protection hidden="1"/>
    </xf>
    <xf numFmtId="0" fontId="72" fillId="0" borderId="62" xfId="0" applyFont="1" applyBorder="1" applyAlignment="1" applyProtection="1">
      <alignment horizontal="left" vertical="top" wrapText="1"/>
      <protection hidden="1"/>
    </xf>
    <xf numFmtId="0" fontId="25" fillId="0" borderId="65" xfId="0" applyFont="1" applyBorder="1" applyAlignment="1">
      <alignment horizontal="center"/>
    </xf>
    <xf numFmtId="0" fontId="0" fillId="0" borderId="62" xfId="0" applyBorder="1" applyAlignment="1">
      <alignment horizontal="center"/>
    </xf>
    <xf numFmtId="0" fontId="3" fillId="49" borderId="66" xfId="0" applyFont="1" applyFill="1" applyBorder="1" applyAlignment="1" applyProtection="1">
      <alignment horizontal="center"/>
      <protection/>
    </xf>
    <xf numFmtId="0" fontId="0" fillId="0" borderId="43" xfId="0" applyBorder="1" applyAlignment="1">
      <alignment horizontal="center"/>
    </xf>
    <xf numFmtId="49" fontId="51" fillId="49" borderId="67" xfId="0" applyNumberFormat="1" applyFont="1" applyFill="1" applyBorder="1" applyAlignment="1" applyProtection="1">
      <alignment horizontal="center"/>
      <protection/>
    </xf>
    <xf numFmtId="0" fontId="0" fillId="0" borderId="44" xfId="0" applyBorder="1" applyAlignment="1">
      <alignment horizontal="center"/>
    </xf>
    <xf numFmtId="49" fontId="51" fillId="49" borderId="68" xfId="0" applyNumberFormat="1" applyFont="1" applyFill="1" applyBorder="1" applyAlignment="1" applyProtection="1">
      <alignment horizontal="center"/>
      <protection/>
    </xf>
    <xf numFmtId="0" fontId="0" fillId="0" borderId="69" xfId="0" applyBorder="1" applyAlignment="1">
      <alignment horizontal="center"/>
    </xf>
    <xf numFmtId="0" fontId="51" fillId="47" borderId="49" xfId="57" applyFont="1" applyFill="1" applyBorder="1" applyAlignment="1" applyProtection="1">
      <alignment horizontal="left" vertical="center" wrapText="1"/>
      <protection locked="0"/>
    </xf>
    <xf numFmtId="0" fontId="74" fillId="47" borderId="63" xfId="0" applyFont="1" applyFill="1" applyBorder="1" applyAlignment="1" applyProtection="1">
      <alignment horizontal="left" vertical="center" wrapText="1"/>
      <protection locked="0"/>
    </xf>
    <xf numFmtId="0" fontId="70" fillId="0" borderId="0" xfId="0" applyFont="1" applyAlignment="1">
      <alignment horizontal="center"/>
    </xf>
    <xf numFmtId="0" fontId="63" fillId="0" borderId="0" xfId="0" applyFont="1" applyAlignment="1">
      <alignment/>
    </xf>
    <xf numFmtId="0" fontId="41" fillId="35" borderId="70" xfId="0" applyFont="1" applyFill="1" applyBorder="1" applyAlignment="1" applyProtection="1">
      <alignment horizontal="left" vertical="center"/>
      <protection locked="0"/>
    </xf>
    <xf numFmtId="0" fontId="41" fillId="35" borderId="71" xfId="0" applyFont="1" applyFill="1" applyBorder="1" applyAlignment="1" applyProtection="1">
      <alignment horizontal="left" vertical="center"/>
      <protection locked="0"/>
    </xf>
    <xf numFmtId="0" fontId="41" fillId="35" borderId="27" xfId="0" applyFont="1" applyFill="1" applyBorder="1" applyAlignment="1" applyProtection="1">
      <alignment horizontal="left" vertical="center"/>
      <protection locked="0"/>
    </xf>
    <xf numFmtId="0" fontId="41" fillId="35" borderId="28" xfId="0" applyFont="1" applyFill="1" applyBorder="1" applyAlignment="1" applyProtection="1">
      <alignment horizontal="left" vertical="center"/>
      <protection locked="0"/>
    </xf>
    <xf numFmtId="0" fontId="31" fillId="0" borderId="0" xfId="0" applyFont="1" applyFill="1" applyAlignment="1">
      <alignment horizontal="center" vertical="center" wrapText="1"/>
    </xf>
    <xf numFmtId="0" fontId="31" fillId="0" borderId="0" xfId="0" applyFont="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attery_Room_Hydrogen_Conc"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Hot Gas Layer Temperature
</a:t>
            </a:r>
            <a:r>
              <a:rPr lang="en-US" cap="none" sz="1075" b="0" i="0" u="none" baseline="0">
                <a:solidFill>
                  <a:srgbClr val="000000"/>
                </a:solidFill>
                <a:latin typeface="Arial"/>
                <a:ea typeface="Arial"/>
                <a:cs typeface="Arial"/>
              </a:rPr>
              <a:t>Forced Ventilation - FPA Method</a:t>
            </a:r>
          </a:p>
        </c:rich>
      </c:tx>
      <c:layout>
        <c:manualLayout>
          <c:xMode val="factor"/>
          <c:yMode val="factor"/>
          <c:x val="-0.049"/>
          <c:y val="0.021"/>
        </c:manualLayout>
      </c:layout>
      <c:spPr>
        <a:noFill/>
        <a:ln>
          <a:noFill/>
        </a:ln>
      </c:spPr>
    </c:title>
    <c:plotArea>
      <c:layout>
        <c:manualLayout>
          <c:xMode val="edge"/>
          <c:yMode val="edge"/>
          <c:x val="0.0775"/>
          <c:y val="0.18875"/>
          <c:w val="0.89975"/>
          <c:h val="0.6195"/>
        </c:manualLayout>
      </c:layout>
      <c:scatterChart>
        <c:scatterStyle val="smoothMarker"/>
        <c:varyColors val="0"/>
        <c:ser>
          <c:idx val="0"/>
          <c:order val="0"/>
          <c:tx>
            <c:v>Temperature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'Temperature-FV'!$B$126:$B$142</c:f>
              <c:numCache/>
            </c:numRef>
          </c:xVal>
          <c:yVal>
            <c:numRef>
              <c:f>'Temperature-FV'!$I$126:$I$142</c:f>
              <c:numCache/>
            </c:numRef>
          </c:yVal>
          <c:smooth val="1"/>
        </c:ser>
        <c:axId val="16804979"/>
        <c:axId val="17027084"/>
      </c:scatterChart>
      <c:valAx>
        <c:axId val="16804979"/>
        <c:scaling>
          <c:orientation val="minMax"/>
          <c:max val="60"/>
        </c:scaling>
        <c:axPos val="b"/>
        <c:title>
          <c:tx>
            <c:rich>
              <a:bodyPr vert="horz" rot="0" anchor="ctr"/>
              <a:lstStyle/>
              <a:p>
                <a:pPr algn="ctr">
                  <a:defRPr/>
                </a:pPr>
                <a:r>
                  <a:rPr lang="en-US" cap="none" sz="1075" b="0" i="0" u="none" baseline="0">
                    <a:solidFill>
                      <a:srgbClr val="000000"/>
                    </a:solidFill>
                    <a:latin typeface="Arial"/>
                    <a:ea typeface="Arial"/>
                    <a:cs typeface="Arial"/>
                  </a:rPr>
                  <a:t>Time (min)</a:t>
                </a:r>
              </a:p>
            </c:rich>
          </c:tx>
          <c:layout>
            <c:manualLayout>
              <c:xMode val="factor"/>
              <c:yMode val="factor"/>
              <c:x val="-0.031"/>
              <c:y val="-0.01175"/>
            </c:manualLayout>
          </c:layout>
          <c:overlay val="0"/>
          <c:spPr>
            <a:noFill/>
            <a:ln>
              <a:noFill/>
            </a:ln>
          </c:spPr>
        </c:title>
        <c:delete val="0"/>
        <c:numFmt formatCode="General" sourceLinked="1"/>
        <c:majorTickMark val="in"/>
        <c:minorTickMark val="in"/>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17027084"/>
        <c:crosses val="autoZero"/>
        <c:crossBetween val="midCat"/>
        <c:dispUnits/>
        <c:majorUnit val="10"/>
      </c:valAx>
      <c:valAx>
        <c:axId val="17027084"/>
        <c:scaling>
          <c:orientation val="minMax"/>
        </c:scaling>
        <c:axPos val="l"/>
        <c:title>
          <c:tx>
            <c:rich>
              <a:bodyPr vert="horz" rot="-5400000" anchor="ctr"/>
              <a:lstStyle/>
              <a:p>
                <a:pPr algn="ctr">
                  <a:defRPr/>
                </a:pPr>
                <a:r>
                  <a:rPr lang="en-US" cap="none" sz="1075" b="0" i="0" u="none" baseline="0">
                    <a:solidFill>
                      <a:srgbClr val="000000"/>
                    </a:solidFill>
                    <a:latin typeface="Arial"/>
                    <a:ea typeface="Arial"/>
                    <a:cs typeface="Arial"/>
                  </a:rPr>
                  <a:t>Temperature (</a:t>
                </a:r>
                <a:r>
                  <a:rPr lang="en-US" cap="none" sz="1075" b="0" i="0" u="none" baseline="0">
                    <a:solidFill>
                      <a:srgbClr val="000000"/>
                    </a:solidFill>
                  </a:rPr>
                  <a:t>°</a:t>
                </a:r>
                <a:r>
                  <a:rPr lang="en-US" cap="none" sz="1075" b="0" i="0" u="none" baseline="0">
                    <a:solidFill>
                      <a:srgbClr val="000000"/>
                    </a:solidFill>
                    <a:latin typeface="Arial"/>
                    <a:ea typeface="Arial"/>
                    <a:cs typeface="Arial"/>
                  </a:rPr>
                  <a:t>C)</a:t>
                </a:r>
              </a:p>
            </c:rich>
          </c:tx>
          <c:layout>
            <c:manualLayout>
              <c:xMode val="factor"/>
              <c:yMode val="factor"/>
              <c:x val="-0.0145"/>
              <c:y val="0.0305"/>
            </c:manualLayout>
          </c:layout>
          <c:overlay val="0"/>
          <c:spPr>
            <a:noFill/>
            <a:ln>
              <a:noFill/>
            </a:ln>
          </c:spPr>
        </c:title>
        <c:majorGridlines>
          <c:spPr>
            <a:ln w="3175">
              <a:solidFill>
                <a:srgbClr val="000000"/>
              </a:solidFill>
            </a:ln>
          </c:spPr>
        </c:majorGridlines>
        <c:delete val="0"/>
        <c:numFmt formatCode="0" sourceLinked="0"/>
        <c:majorTickMark val="in"/>
        <c:minorTickMark val="in"/>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16804979"/>
        <c:crosses val="autoZero"/>
        <c:crossBetween val="midCat"/>
        <c:dispUnits/>
        <c:majorUnit val="100"/>
      </c:valAx>
      <c:spPr>
        <a:noFill/>
        <a:ln w="12700">
          <a:solidFill>
            <a:srgbClr val="808080"/>
          </a:solidFill>
        </a:ln>
      </c:spPr>
    </c:plotArea>
    <c:plotVisOnly val="1"/>
    <c:dispBlanksAs val="gap"/>
    <c:showDLblsOverMax val="0"/>
  </c:chart>
  <c:spPr>
    <a:solidFill>
      <a:srgbClr val="FFCC99"/>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1" i="0" u="none" baseline="0">
                <a:solidFill>
                  <a:srgbClr val="000000"/>
                </a:solidFill>
                <a:latin typeface="Arial"/>
                <a:ea typeface="Arial"/>
                <a:cs typeface="Arial"/>
              </a:rPr>
              <a:t>Smoke Gas Layer Height
</a:t>
            </a:r>
            <a:r>
              <a:rPr lang="en-US" cap="none" sz="225" b="0" i="0" u="none" baseline="0">
                <a:solidFill>
                  <a:srgbClr val="000000"/>
                </a:solidFill>
                <a:latin typeface="Arial"/>
                <a:ea typeface="Arial"/>
                <a:cs typeface="Arial"/>
              </a:rPr>
              <a:t>Forced Ventilation</a:t>
            </a:r>
          </a:p>
        </c:rich>
      </c:tx>
      <c:layout/>
      <c:spPr>
        <a:noFill/>
        <a:ln>
          <a:noFill/>
        </a:ln>
      </c:spPr>
    </c:title>
    <c:plotArea>
      <c:layout/>
      <c:scatterChart>
        <c:scatterStyle val="smoothMarker"/>
        <c:varyColors val="0"/>
        <c:ser>
          <c:idx val="0"/>
          <c:order val="0"/>
          <c:tx>
            <c:v>Smoke Gas Layer Height</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xVal>
            <c:strRef>
              <c:f>'Temperature-FV'!#REF!</c:f>
              <c:strCache>
                <c:ptCount val="1"/>
                <c:pt idx="0">
                  <c:v>1</c:v>
                </c:pt>
              </c:strCache>
            </c:strRef>
          </c:xVal>
          <c:yVal>
            <c:numRef>
              <c:f>'Temperature-FV'!#REF!</c:f>
              <c:numCache>
                <c:ptCount val="1"/>
                <c:pt idx="0">
                  <c:v>1</c:v>
                </c:pt>
              </c:numCache>
            </c:numRef>
          </c:yVal>
          <c:smooth val="1"/>
        </c:ser>
        <c:axId val="19026029"/>
        <c:axId val="37016534"/>
      </c:scatterChart>
      <c:valAx>
        <c:axId val="19026029"/>
        <c:scaling>
          <c:orientation val="minMax"/>
          <c:max val="20"/>
        </c:scaling>
        <c:axPos val="b"/>
        <c:title>
          <c:tx>
            <c:rich>
              <a:bodyPr vert="horz" rot="0" anchor="ctr"/>
              <a:lstStyle/>
              <a:p>
                <a:pPr algn="ctr">
                  <a:defRPr/>
                </a:pPr>
                <a:r>
                  <a:rPr lang="en-US" cap="none" sz="325" b="1" i="0" u="none" baseline="0">
                    <a:solidFill>
                      <a:srgbClr val="000000"/>
                    </a:solidFill>
                    <a:latin typeface="Arial"/>
                    <a:ea typeface="Arial"/>
                    <a:cs typeface="Arial"/>
                  </a:rPr>
                  <a:t>Time (min)</a:t>
                </a:r>
              </a:p>
            </c:rich>
          </c:tx>
          <c:layout/>
          <c:overlay val="0"/>
          <c:spPr>
            <a:noFill/>
            <a:ln>
              <a:noFill/>
            </a:ln>
          </c:spPr>
        </c:title>
        <c:delete val="0"/>
        <c:numFmt formatCode="General" sourceLinked="1"/>
        <c:majorTickMark val="in"/>
        <c:minorTickMark val="in"/>
        <c:tickLblPos val="nextTo"/>
        <c:spPr>
          <a:ln w="3175">
            <a:solidFill>
              <a:srgbClr val="000000"/>
            </a:solidFill>
          </a:ln>
        </c:spPr>
        <c:crossAx val="37016534"/>
        <c:crosses val="autoZero"/>
        <c:crossBetween val="midCat"/>
        <c:dispUnits/>
        <c:majorUnit val="2"/>
      </c:valAx>
      <c:valAx>
        <c:axId val="37016534"/>
        <c:scaling>
          <c:orientation val="minMax"/>
        </c:scaling>
        <c:axPos val="l"/>
        <c:title>
          <c:tx>
            <c:rich>
              <a:bodyPr vert="horz" rot="-5400000" anchor="ctr"/>
              <a:lstStyle/>
              <a:p>
                <a:pPr algn="ctr">
                  <a:defRPr/>
                </a:pPr>
                <a:r>
                  <a:rPr lang="en-US" cap="none" sz="325" b="1" i="0" u="none" baseline="0">
                    <a:solidFill>
                      <a:srgbClr val="000000"/>
                    </a:solidFill>
                    <a:latin typeface="Arial"/>
                    <a:ea typeface="Arial"/>
                    <a:cs typeface="Arial"/>
                  </a:rPr>
                  <a:t>Height from Floor (ft)</a:t>
                </a:r>
              </a:p>
            </c:rich>
          </c:tx>
          <c:layout/>
          <c:overlay val="0"/>
          <c:spPr>
            <a:noFill/>
            <a:ln>
              <a:noFill/>
            </a:ln>
          </c:spPr>
        </c:title>
        <c:majorGridlines>
          <c:spPr>
            <a:ln w="3175">
              <a:solidFill>
                <a:srgbClr val="000000"/>
              </a:solidFill>
            </a:ln>
          </c:spPr>
        </c:majorGridlines>
        <c:delete val="0"/>
        <c:numFmt formatCode="0.0" sourceLinked="0"/>
        <c:majorTickMark val="in"/>
        <c:minorTickMark val="in"/>
        <c:tickLblPos val="nextTo"/>
        <c:spPr>
          <a:ln w="3175">
            <a:solidFill>
              <a:srgbClr val="000000"/>
            </a:solidFill>
          </a:ln>
        </c:spPr>
        <c:crossAx val="19026029"/>
        <c:crosses val="autoZero"/>
        <c:crossBetween val="midCat"/>
        <c:dispUnits/>
      </c:valAx>
      <c:spPr>
        <a:noFill/>
        <a:ln w="12700">
          <a:solidFill>
            <a:srgbClr val="808080"/>
          </a:solidFill>
        </a:ln>
      </c:spPr>
    </c:plotArea>
    <c:plotVisOnly val="1"/>
    <c:dispBlanksAs val="gap"/>
    <c:showDLblsOverMax val="0"/>
  </c:chart>
  <c:spPr>
    <a:solidFill>
      <a:srgbClr val="33CCCC"/>
    </a:solidFill>
    <a:ln w="3175">
      <a:solidFill>
        <a:srgbClr val="000000"/>
      </a:solidFill>
    </a:ln>
  </c:spPr>
  <c:txPr>
    <a:bodyPr vert="horz" rot="0"/>
    <a:lstStyle/>
    <a:p>
      <a:pPr>
        <a:defRPr lang="en-US" cap="none" sz="3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Hot Gas Layer Temperature
</a:t>
            </a:r>
            <a:r>
              <a:rPr lang="en-US" cap="none" sz="1075" b="0" i="0" u="none" baseline="0">
                <a:solidFill>
                  <a:srgbClr val="000000"/>
                </a:solidFill>
                <a:latin typeface="Arial"/>
                <a:ea typeface="Arial"/>
                <a:cs typeface="Arial"/>
              </a:rPr>
              <a:t>Forced Ventilation - Deal and Beyler Method</a:t>
            </a:r>
          </a:p>
        </c:rich>
      </c:tx>
      <c:layout>
        <c:manualLayout>
          <c:xMode val="factor"/>
          <c:yMode val="factor"/>
          <c:x val="-0.085"/>
          <c:y val="0.00675"/>
        </c:manualLayout>
      </c:layout>
      <c:spPr>
        <a:noFill/>
        <a:ln>
          <a:noFill/>
        </a:ln>
      </c:spPr>
    </c:title>
    <c:plotArea>
      <c:layout>
        <c:manualLayout>
          <c:xMode val="edge"/>
          <c:yMode val="edge"/>
          <c:x val="0.07875"/>
          <c:y val="0.1765"/>
          <c:w val="0.8985"/>
          <c:h val="0.66775"/>
        </c:manualLayout>
      </c:layout>
      <c:scatterChart>
        <c:scatterStyle val="smoothMarker"/>
        <c:varyColors val="0"/>
        <c:ser>
          <c:idx val="0"/>
          <c:order val="0"/>
          <c:tx>
            <c:v>Temperature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'Temperature-FV'!$B$215:$B$231</c:f>
              <c:numCache/>
            </c:numRef>
          </c:xVal>
          <c:yVal>
            <c:numRef>
              <c:f>'Temperature-FV'!$H$215:$H$231</c:f>
              <c:numCache/>
            </c:numRef>
          </c:yVal>
          <c:smooth val="1"/>
        </c:ser>
        <c:axId val="64713351"/>
        <c:axId val="45549248"/>
      </c:scatterChart>
      <c:valAx>
        <c:axId val="64713351"/>
        <c:scaling>
          <c:orientation val="minMax"/>
          <c:max val="60"/>
        </c:scaling>
        <c:axPos val="b"/>
        <c:title>
          <c:tx>
            <c:rich>
              <a:bodyPr vert="horz" rot="0" anchor="ctr"/>
              <a:lstStyle/>
              <a:p>
                <a:pPr algn="ctr">
                  <a:defRPr/>
                </a:pPr>
                <a:r>
                  <a:rPr lang="en-US" cap="none" sz="1075" b="0" i="0" u="none" baseline="0">
                    <a:solidFill>
                      <a:srgbClr val="000000"/>
                    </a:solidFill>
                    <a:latin typeface="Arial"/>
                    <a:ea typeface="Arial"/>
                    <a:cs typeface="Arial"/>
                  </a:rPr>
                  <a:t>Time (min)</a:t>
                </a:r>
              </a:p>
            </c:rich>
          </c:tx>
          <c:layout>
            <c:manualLayout>
              <c:xMode val="factor"/>
              <c:yMode val="factor"/>
              <c:x val="-0.0245"/>
              <c:y val="-0.00525"/>
            </c:manualLayout>
          </c:layout>
          <c:overlay val="0"/>
          <c:spPr>
            <a:noFill/>
            <a:ln>
              <a:noFill/>
            </a:ln>
          </c:spPr>
        </c:title>
        <c:delete val="0"/>
        <c:numFmt formatCode="General" sourceLinked="1"/>
        <c:majorTickMark val="in"/>
        <c:minorTickMark val="in"/>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45549248"/>
        <c:crosses val="autoZero"/>
        <c:crossBetween val="midCat"/>
        <c:dispUnits/>
        <c:majorUnit val="10"/>
      </c:valAx>
      <c:valAx>
        <c:axId val="45549248"/>
        <c:scaling>
          <c:orientation val="minMax"/>
        </c:scaling>
        <c:axPos val="l"/>
        <c:title>
          <c:tx>
            <c:rich>
              <a:bodyPr vert="horz" rot="-5400000" anchor="ctr"/>
              <a:lstStyle/>
              <a:p>
                <a:pPr algn="ctr">
                  <a:defRPr/>
                </a:pPr>
                <a:r>
                  <a:rPr lang="en-US" cap="none" sz="1075" b="0" i="0" u="none" baseline="0">
                    <a:solidFill>
                      <a:srgbClr val="000000"/>
                    </a:solidFill>
                    <a:latin typeface="Arial"/>
                    <a:ea typeface="Arial"/>
                    <a:cs typeface="Arial"/>
                  </a:rPr>
                  <a:t>Temperature (</a:t>
                </a:r>
                <a:r>
                  <a:rPr lang="en-US" cap="none" sz="1075" b="0" i="0" u="none" baseline="0">
                    <a:solidFill>
                      <a:srgbClr val="000000"/>
                    </a:solidFill>
                  </a:rPr>
                  <a:t>°</a:t>
                </a:r>
                <a:r>
                  <a:rPr lang="en-US" cap="none" sz="1075" b="0" i="0" u="none" baseline="0">
                    <a:solidFill>
                      <a:srgbClr val="000000"/>
                    </a:solidFill>
                    <a:latin typeface="Arial"/>
                    <a:ea typeface="Arial"/>
                    <a:cs typeface="Arial"/>
                  </a:rPr>
                  <a:t>C)</a:t>
                </a:r>
              </a:p>
            </c:rich>
          </c:tx>
          <c:layout>
            <c:manualLayout>
              <c:xMode val="factor"/>
              <c:yMode val="factor"/>
              <c:x val="-0.01575"/>
              <c:y val="0.03025"/>
            </c:manualLayout>
          </c:layout>
          <c:overlay val="0"/>
          <c:spPr>
            <a:noFill/>
            <a:ln>
              <a:noFill/>
            </a:ln>
          </c:spPr>
        </c:title>
        <c:majorGridlines>
          <c:spPr>
            <a:ln w="3175">
              <a:solidFill>
                <a:srgbClr val="000000"/>
              </a:solidFill>
            </a:ln>
          </c:spPr>
        </c:majorGridlines>
        <c:delete val="0"/>
        <c:numFmt formatCode="0" sourceLinked="0"/>
        <c:majorTickMark val="in"/>
        <c:minorTickMark val="in"/>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64713351"/>
        <c:crosses val="autoZero"/>
        <c:crossBetween val="midCat"/>
        <c:dispUnits/>
      </c:valAx>
      <c:spPr>
        <a:noFill/>
        <a:ln w="12700">
          <a:solidFill>
            <a:srgbClr val="808080"/>
          </a:solidFill>
        </a:ln>
      </c:spPr>
    </c:plotArea>
    <c:plotVisOnly val="1"/>
    <c:dispBlanksAs val="gap"/>
    <c:showDLblsOverMax val="0"/>
  </c:chart>
  <c:spPr>
    <a:solidFill>
      <a:srgbClr val="FFCC99"/>
    </a:solidFill>
    <a:ln w="3175">
      <a:solidFill>
        <a:srgbClr val="000000"/>
      </a:solidFill>
    </a:ln>
  </c:spPr>
  <c:txPr>
    <a:bodyPr vert="horz" rot="0"/>
    <a:lstStyle/>
    <a:p>
      <a:pPr>
        <a:defRPr lang="en-US" cap="none" sz="15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Hot Gas Layer Temperature
</a:t>
            </a:r>
            <a:r>
              <a:rPr lang="en-US" cap="none" sz="1075" b="0" i="0" u="none" baseline="0">
                <a:solidFill>
                  <a:srgbClr val="000000"/>
                </a:solidFill>
                <a:latin typeface="Arial"/>
                <a:ea typeface="Arial"/>
                <a:cs typeface="Arial"/>
              </a:rPr>
              <a:t>Forced Ventilation</a:t>
            </a:r>
          </a:p>
        </c:rich>
      </c:tx>
      <c:layout>
        <c:manualLayout>
          <c:xMode val="factor"/>
          <c:yMode val="factor"/>
          <c:x val="-0.07375"/>
          <c:y val="-0.00375"/>
        </c:manualLayout>
      </c:layout>
      <c:spPr>
        <a:noFill/>
        <a:ln>
          <a:noFill/>
        </a:ln>
      </c:spPr>
    </c:title>
    <c:plotArea>
      <c:layout>
        <c:manualLayout>
          <c:xMode val="edge"/>
          <c:yMode val="edge"/>
          <c:x val="0.06"/>
          <c:y val="0.1165"/>
          <c:w val="0.751"/>
          <c:h val="0.78575"/>
        </c:manualLayout>
      </c:layout>
      <c:scatterChart>
        <c:scatterStyle val="smoothMarker"/>
        <c:varyColors val="0"/>
        <c:ser>
          <c:idx val="0"/>
          <c:order val="0"/>
          <c:tx>
            <c:v>FPA Method</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'Temperature-FV'!$B$126:$B$142</c:f>
              <c:numCache/>
            </c:numRef>
          </c:xVal>
          <c:yVal>
            <c:numRef>
              <c:f>'Temperature-FV'!$I$126:$I$142</c:f>
              <c:numCache/>
            </c:numRef>
          </c:yVal>
          <c:smooth val="1"/>
        </c:ser>
        <c:ser>
          <c:idx val="1"/>
          <c:order val="1"/>
          <c:tx>
            <c:v>Deal and Beyler Method</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'Temperature-FV'!$B$215:$B$231</c:f>
              <c:numCache/>
            </c:numRef>
          </c:xVal>
          <c:yVal>
            <c:numRef>
              <c:f>'Temperature-FV'!$H$215:$H$231</c:f>
              <c:numCache/>
            </c:numRef>
          </c:yVal>
          <c:smooth val="1"/>
        </c:ser>
        <c:axId val="7290049"/>
        <c:axId val="65610442"/>
      </c:scatterChart>
      <c:valAx>
        <c:axId val="7290049"/>
        <c:scaling>
          <c:orientation val="minMax"/>
          <c:max val="60"/>
        </c:scaling>
        <c:axPos val="b"/>
        <c:title>
          <c:tx>
            <c:rich>
              <a:bodyPr vert="horz" rot="0" anchor="ctr"/>
              <a:lstStyle/>
              <a:p>
                <a:pPr algn="ctr">
                  <a:defRPr/>
                </a:pPr>
                <a:r>
                  <a:rPr lang="en-US" cap="none" sz="1075" b="0" i="0" u="none" baseline="0">
                    <a:solidFill>
                      <a:srgbClr val="000000"/>
                    </a:solidFill>
                    <a:latin typeface="Arial"/>
                    <a:ea typeface="Arial"/>
                    <a:cs typeface="Arial"/>
                  </a:rPr>
                  <a:t>Time (min)</a:t>
                </a:r>
              </a:p>
            </c:rich>
          </c:tx>
          <c:layout>
            <c:manualLayout>
              <c:xMode val="factor"/>
              <c:yMode val="factor"/>
              <c:x val="-0.01375"/>
              <c:y val="-0.00075"/>
            </c:manualLayout>
          </c:layout>
          <c:overlay val="0"/>
          <c:spPr>
            <a:noFill/>
            <a:ln>
              <a:noFill/>
            </a:ln>
          </c:spPr>
        </c:title>
        <c:delete val="0"/>
        <c:numFmt formatCode="General" sourceLinked="1"/>
        <c:majorTickMark val="in"/>
        <c:minorTickMark val="in"/>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65610442"/>
        <c:crosses val="autoZero"/>
        <c:crossBetween val="midCat"/>
        <c:dispUnits/>
        <c:majorUnit val="10"/>
      </c:valAx>
      <c:valAx>
        <c:axId val="65610442"/>
        <c:scaling>
          <c:orientation val="minMax"/>
        </c:scaling>
        <c:axPos val="l"/>
        <c:title>
          <c:tx>
            <c:rich>
              <a:bodyPr vert="horz" rot="-5400000" anchor="ctr"/>
              <a:lstStyle/>
              <a:p>
                <a:pPr algn="ctr">
                  <a:defRPr/>
                </a:pPr>
                <a:r>
                  <a:rPr lang="en-US" cap="none" sz="1075" b="0" i="0" u="none" baseline="0">
                    <a:solidFill>
                      <a:srgbClr val="000000"/>
                    </a:solidFill>
                    <a:latin typeface="Arial"/>
                    <a:ea typeface="Arial"/>
                    <a:cs typeface="Arial"/>
                  </a:rPr>
                  <a:t>Temperature (</a:t>
                </a:r>
                <a:r>
                  <a:rPr lang="en-US" cap="none" sz="1075" b="0" i="0" u="none" baseline="0">
                    <a:solidFill>
                      <a:srgbClr val="000000"/>
                    </a:solidFill>
                  </a:rPr>
                  <a:t>°</a:t>
                </a:r>
                <a:r>
                  <a:rPr lang="en-US" cap="none" sz="1075" b="0" i="0" u="none" baseline="0">
                    <a:solidFill>
                      <a:srgbClr val="000000"/>
                    </a:solidFill>
                    <a:latin typeface="Arial"/>
                    <a:ea typeface="Arial"/>
                    <a:cs typeface="Arial"/>
                  </a:rPr>
                  <a:t>C)</a:t>
                </a:r>
              </a:p>
            </c:rich>
          </c:tx>
          <c:layout>
            <c:manualLayout>
              <c:xMode val="factor"/>
              <c:yMode val="factor"/>
              <c:x val="-0.00975"/>
              <c:y val="0.01"/>
            </c:manualLayout>
          </c:layout>
          <c:overlay val="0"/>
          <c:spPr>
            <a:noFill/>
            <a:ln>
              <a:noFill/>
            </a:ln>
          </c:spPr>
        </c:title>
        <c:majorGridlines>
          <c:spPr>
            <a:ln w="3175">
              <a:solidFill>
                <a:srgbClr val="000000"/>
              </a:solidFill>
            </a:ln>
          </c:spPr>
        </c:majorGridlines>
        <c:delete val="0"/>
        <c:numFmt formatCode="0" sourceLinked="0"/>
        <c:majorTickMark val="in"/>
        <c:minorTickMark val="in"/>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7290049"/>
        <c:crosses val="autoZero"/>
        <c:crossBetween val="midCat"/>
        <c:dispUnits/>
        <c:majorUnit val="100"/>
      </c:valAx>
      <c:spPr>
        <a:noFill/>
        <a:ln w="12700">
          <a:solidFill>
            <a:srgbClr val="808080"/>
          </a:solidFill>
        </a:ln>
      </c:spPr>
    </c:plotArea>
    <c:legend>
      <c:legendPos val="r"/>
      <c:layout>
        <c:manualLayout>
          <c:xMode val="edge"/>
          <c:yMode val="edge"/>
          <c:x val="0.80725"/>
          <c:y val="0.13575"/>
          <c:w val="0.1885"/>
          <c:h val="0.0962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CC99"/>
    </a:solidFill>
    <a:ln w="3175">
      <a:solidFill>
        <a:srgbClr val="000000"/>
      </a:solidFill>
    </a:ln>
  </c:spPr>
  <c:txPr>
    <a:bodyPr vert="horz" rot="0"/>
    <a:lstStyle/>
    <a:p>
      <a:pPr>
        <a:defRPr lang="en-US" cap="none" sz="13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3.png" /><Relationship Id="rId6" Type="http://schemas.openxmlformats.org/officeDocument/2006/relationships/image" Target="../media/image2.emf" /><Relationship Id="rId7"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143</xdr:row>
      <xdr:rowOff>28575</xdr:rowOff>
    </xdr:from>
    <xdr:to>
      <xdr:col>10</xdr:col>
      <xdr:colOff>419100</xdr:colOff>
      <xdr:row>164</xdr:row>
      <xdr:rowOff>0</xdr:rowOff>
    </xdr:to>
    <xdr:graphicFrame>
      <xdr:nvGraphicFramePr>
        <xdr:cNvPr id="1" name="Chart 2"/>
        <xdr:cNvGraphicFramePr/>
      </xdr:nvGraphicFramePr>
      <xdr:xfrm>
        <a:off x="247650" y="28689300"/>
        <a:ext cx="9220200" cy="5057775"/>
      </xdr:xfrm>
      <a:graphic>
        <a:graphicData uri="http://schemas.openxmlformats.org/drawingml/2006/chart">
          <c:chart xmlns:c="http://schemas.openxmlformats.org/drawingml/2006/chart" r:id="rId1"/>
        </a:graphicData>
      </a:graphic>
    </xdr:graphicFrame>
    <xdr:clientData/>
  </xdr:twoCellAnchor>
  <xdr:twoCellAnchor>
    <xdr:from>
      <xdr:col>1</xdr:col>
      <xdr:colOff>276225</xdr:colOff>
      <xdr:row>165</xdr:row>
      <xdr:rowOff>0</xdr:rowOff>
    </xdr:from>
    <xdr:to>
      <xdr:col>8</xdr:col>
      <xdr:colOff>390525</xdr:colOff>
      <xdr:row>165</xdr:row>
      <xdr:rowOff>0</xdr:rowOff>
    </xdr:to>
    <xdr:graphicFrame>
      <xdr:nvGraphicFramePr>
        <xdr:cNvPr id="2" name="Chart 3"/>
        <xdr:cNvGraphicFramePr/>
      </xdr:nvGraphicFramePr>
      <xdr:xfrm>
        <a:off x="1371600" y="33985200"/>
        <a:ext cx="6648450" cy="0"/>
      </xdr:xfrm>
      <a:graphic>
        <a:graphicData uri="http://schemas.openxmlformats.org/drawingml/2006/chart">
          <c:chart xmlns:c="http://schemas.openxmlformats.org/drawingml/2006/chart" r:id="rId2"/>
        </a:graphicData>
      </a:graphic>
    </xdr:graphicFrame>
    <xdr:clientData/>
  </xdr:twoCellAnchor>
  <xdr:twoCellAnchor>
    <xdr:from>
      <xdr:col>0</xdr:col>
      <xdr:colOff>257175</xdr:colOff>
      <xdr:row>232</xdr:row>
      <xdr:rowOff>66675</xdr:rowOff>
    </xdr:from>
    <xdr:to>
      <xdr:col>10</xdr:col>
      <xdr:colOff>381000</xdr:colOff>
      <xdr:row>256</xdr:row>
      <xdr:rowOff>142875</xdr:rowOff>
    </xdr:to>
    <xdr:graphicFrame>
      <xdr:nvGraphicFramePr>
        <xdr:cNvPr id="3" name="Chart 12"/>
        <xdr:cNvGraphicFramePr/>
      </xdr:nvGraphicFramePr>
      <xdr:xfrm>
        <a:off x="257175" y="48025050"/>
        <a:ext cx="9172575" cy="5791200"/>
      </xdr:xfrm>
      <a:graphic>
        <a:graphicData uri="http://schemas.openxmlformats.org/drawingml/2006/chart">
          <c:chart xmlns:c="http://schemas.openxmlformats.org/drawingml/2006/chart" r:id="rId3"/>
        </a:graphicData>
      </a:graphic>
    </xdr:graphicFrame>
    <xdr:clientData/>
  </xdr:twoCellAnchor>
  <xdr:twoCellAnchor>
    <xdr:from>
      <xdr:col>0</xdr:col>
      <xdr:colOff>238125</xdr:colOff>
      <xdr:row>259</xdr:row>
      <xdr:rowOff>0</xdr:rowOff>
    </xdr:from>
    <xdr:to>
      <xdr:col>10</xdr:col>
      <xdr:colOff>314325</xdr:colOff>
      <xdr:row>280</xdr:row>
      <xdr:rowOff>133350</xdr:rowOff>
    </xdr:to>
    <xdr:graphicFrame>
      <xdr:nvGraphicFramePr>
        <xdr:cNvPr id="4" name="Chart 15"/>
        <xdr:cNvGraphicFramePr/>
      </xdr:nvGraphicFramePr>
      <xdr:xfrm>
        <a:off x="238125" y="54644925"/>
        <a:ext cx="9124950" cy="5133975"/>
      </xdr:xfrm>
      <a:graphic>
        <a:graphicData uri="http://schemas.openxmlformats.org/drawingml/2006/chart">
          <c:chart xmlns:c="http://schemas.openxmlformats.org/drawingml/2006/chart" r:id="rId4"/>
        </a:graphicData>
      </a:graphic>
    </xdr:graphicFrame>
    <xdr:clientData/>
  </xdr:twoCellAnchor>
  <xdr:twoCellAnchor>
    <xdr:from>
      <xdr:col>0</xdr:col>
      <xdr:colOff>209550</xdr:colOff>
      <xdr:row>0</xdr:row>
      <xdr:rowOff>0</xdr:rowOff>
    </xdr:from>
    <xdr:to>
      <xdr:col>1</xdr:col>
      <xdr:colOff>352425</xdr:colOff>
      <xdr:row>2</xdr:row>
      <xdr:rowOff>304800</xdr:rowOff>
    </xdr:to>
    <xdr:pic>
      <xdr:nvPicPr>
        <xdr:cNvPr id="5" name="Picture 18" descr="color-seal-3-inch"/>
        <xdr:cNvPicPr preferRelativeResize="1">
          <a:picLocks noChangeAspect="1"/>
        </xdr:cNvPicPr>
      </xdr:nvPicPr>
      <xdr:blipFill>
        <a:blip r:embed="rId5"/>
        <a:stretch>
          <a:fillRect/>
        </a:stretch>
      </xdr:blipFill>
      <xdr:spPr>
        <a:xfrm>
          <a:off x="209550" y="0"/>
          <a:ext cx="1238250" cy="981075"/>
        </a:xfrm>
        <a:prstGeom prst="rect">
          <a:avLst/>
        </a:prstGeom>
        <a:noFill/>
        <a:ln w="9525" cmpd="sng">
          <a:noFill/>
        </a:ln>
      </xdr:spPr>
    </xdr:pic>
    <xdr:clientData/>
  </xdr:twoCellAnchor>
  <xdr:twoCellAnchor>
    <xdr:from>
      <xdr:col>7</xdr:col>
      <xdr:colOff>38100</xdr:colOff>
      <xdr:row>39</xdr:row>
      <xdr:rowOff>0</xdr:rowOff>
    </xdr:from>
    <xdr:to>
      <xdr:col>9</xdr:col>
      <xdr:colOff>123825</xdr:colOff>
      <xdr:row>40</xdr:row>
      <xdr:rowOff>38100</xdr:rowOff>
    </xdr:to>
    <xdr:pic>
      <xdr:nvPicPr>
        <xdr:cNvPr id="6" name="ComboBox1"/>
        <xdr:cNvPicPr preferRelativeResize="1">
          <a:picLocks noChangeAspect="0"/>
        </xdr:cNvPicPr>
      </xdr:nvPicPr>
      <xdr:blipFill>
        <a:blip r:embed="rId6"/>
        <a:stretch>
          <a:fillRect/>
        </a:stretch>
      </xdr:blipFill>
      <xdr:spPr>
        <a:xfrm>
          <a:off x="7010400" y="8172450"/>
          <a:ext cx="1552575" cy="228600"/>
        </a:xfrm>
        <a:prstGeom prst="rect">
          <a:avLst/>
        </a:prstGeom>
        <a:noFill/>
        <a:ln w="9525" cmpd="sng">
          <a:noFill/>
        </a:ln>
      </xdr:spPr>
    </xdr:pic>
    <xdr:clientData/>
  </xdr:twoCellAnchor>
  <xdr:twoCellAnchor>
    <xdr:from>
      <xdr:col>1</xdr:col>
      <xdr:colOff>9525</xdr:colOff>
      <xdr:row>283</xdr:row>
      <xdr:rowOff>76200</xdr:rowOff>
    </xdr:from>
    <xdr:to>
      <xdr:col>1</xdr:col>
      <xdr:colOff>628650</xdr:colOff>
      <xdr:row>283</xdr:row>
      <xdr:rowOff>171450</xdr:rowOff>
    </xdr:to>
    <xdr:pic>
      <xdr:nvPicPr>
        <xdr:cNvPr id="7" name="CommandButton5"/>
        <xdr:cNvPicPr preferRelativeResize="1">
          <a:picLocks noChangeAspect="1"/>
        </xdr:cNvPicPr>
      </xdr:nvPicPr>
      <xdr:blipFill>
        <a:blip r:embed="rId7"/>
        <a:stretch>
          <a:fillRect/>
        </a:stretch>
      </xdr:blipFill>
      <xdr:spPr>
        <a:xfrm>
          <a:off x="1104900" y="59883675"/>
          <a:ext cx="619125" cy="95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K90"/>
  <sheetViews>
    <sheetView zoomScalePageLayoutView="0" workbookViewId="0" topLeftCell="A1">
      <selection activeCell="A1" sqref="A1"/>
    </sheetView>
  </sheetViews>
  <sheetFormatPr defaultColWidth="9.140625" defaultRowHeight="12.75"/>
  <cols>
    <col min="6" max="6" width="9.8515625" style="0" customWidth="1"/>
    <col min="7" max="7" width="12.421875" style="0" customWidth="1"/>
    <col min="9" max="9" width="8.140625" style="0" customWidth="1"/>
  </cols>
  <sheetData>
    <row r="1" ht="18">
      <c r="A1" s="1" t="s">
        <v>0</v>
      </c>
    </row>
    <row r="2" ht="18">
      <c r="C2" s="1" t="s">
        <v>81</v>
      </c>
    </row>
    <row r="3" spans="1:9" ht="12.75">
      <c r="A3" s="2" t="s">
        <v>1</v>
      </c>
      <c r="B3" s="3"/>
      <c r="C3" s="3"/>
      <c r="D3" s="3"/>
      <c r="E3" s="3"/>
      <c r="F3" s="3"/>
      <c r="G3" s="3"/>
      <c r="H3" s="3"/>
      <c r="I3" s="3"/>
    </row>
    <row r="4" spans="1:9" ht="12.75">
      <c r="A4" s="4" t="s">
        <v>2</v>
      </c>
      <c r="B4" s="5"/>
      <c r="C4" s="5"/>
      <c r="D4" s="5"/>
      <c r="E4" s="5"/>
      <c r="F4" s="5"/>
      <c r="G4" s="5"/>
      <c r="H4" s="5"/>
      <c r="I4" s="5"/>
    </row>
    <row r="5" spans="1:9" ht="12.75">
      <c r="A5" s="2" t="s">
        <v>3</v>
      </c>
      <c r="B5" s="3"/>
      <c r="C5" s="3"/>
      <c r="D5" s="3"/>
      <c r="E5" s="3"/>
      <c r="F5" s="3"/>
      <c r="G5" s="3"/>
      <c r="H5" s="3"/>
      <c r="I5" s="3"/>
    </row>
    <row r="6" spans="1:9" ht="12.75">
      <c r="A6" s="2" t="s">
        <v>4</v>
      </c>
      <c r="B6" s="3"/>
      <c r="C6" s="3"/>
      <c r="D6" s="3"/>
      <c r="E6" s="3"/>
      <c r="F6" s="3"/>
      <c r="G6" s="3"/>
      <c r="H6" s="3"/>
      <c r="I6" s="3"/>
    </row>
    <row r="8" ht="18">
      <c r="A8" s="6" t="s">
        <v>5</v>
      </c>
    </row>
    <row r="9" ht="13.5" thickBot="1"/>
    <row r="10" spans="1:9" ht="13.5" thickTop="1">
      <c r="A10" s="7" t="s">
        <v>6</v>
      </c>
      <c r="B10" s="8"/>
      <c r="C10" s="8"/>
      <c r="D10" s="8"/>
      <c r="E10" s="8"/>
      <c r="F10" s="8"/>
      <c r="G10" s="8"/>
      <c r="H10" s="8"/>
      <c r="I10" s="8"/>
    </row>
    <row r="11" spans="2:9" ht="15.75">
      <c r="B11" s="9" t="s">
        <v>7</v>
      </c>
      <c r="F11" s="10">
        <v>15</v>
      </c>
      <c r="G11" s="11" t="s">
        <v>8</v>
      </c>
      <c r="H11" s="12">
        <f>F11*0.3048</f>
        <v>4.572</v>
      </c>
      <c r="I11" s="12" t="s">
        <v>9</v>
      </c>
    </row>
    <row r="12" spans="2:9" ht="15.75">
      <c r="B12" s="9" t="s">
        <v>10</v>
      </c>
      <c r="F12" s="10">
        <v>15</v>
      </c>
      <c r="G12" s="11" t="s">
        <v>8</v>
      </c>
      <c r="H12" s="12">
        <f>F12*0.3048</f>
        <v>4.572</v>
      </c>
      <c r="I12" s="12" t="s">
        <v>9</v>
      </c>
    </row>
    <row r="13" spans="2:9" ht="15.75">
      <c r="B13" s="9" t="s">
        <v>11</v>
      </c>
      <c r="F13" s="10">
        <v>10</v>
      </c>
      <c r="G13" s="11" t="s">
        <v>8</v>
      </c>
      <c r="H13" s="12">
        <f>F13*0.3048</f>
        <v>3.048</v>
      </c>
      <c r="I13" s="12" t="s">
        <v>9</v>
      </c>
    </row>
    <row r="14" spans="2:7" ht="12.75">
      <c r="B14" s="9"/>
      <c r="G14" s="11"/>
    </row>
    <row r="15" spans="2:9" ht="15.75">
      <c r="B15" s="9" t="s">
        <v>12</v>
      </c>
      <c r="F15" s="10">
        <v>4</v>
      </c>
      <c r="G15" s="11" t="s">
        <v>8</v>
      </c>
      <c r="H15" s="12">
        <f>F15*0.3048</f>
        <v>1.2192</v>
      </c>
      <c r="I15" s="12" t="s">
        <v>9</v>
      </c>
    </row>
    <row r="16" spans="2:9" ht="15.75">
      <c r="B16" s="9" t="s">
        <v>13</v>
      </c>
      <c r="F16" s="10">
        <v>6</v>
      </c>
      <c r="G16" s="11" t="s">
        <v>8</v>
      </c>
      <c r="H16" s="12">
        <f>F16*0.3048</f>
        <v>1.8288000000000002</v>
      </c>
      <c r="I16" s="12" t="s">
        <v>9</v>
      </c>
    </row>
    <row r="17" spans="2:9" ht="12.75">
      <c r="B17" s="9"/>
      <c r="F17" s="11"/>
      <c r="G17" s="11"/>
      <c r="H17" s="12"/>
      <c r="I17" s="12"/>
    </row>
    <row r="18" spans="2:9" ht="13.5" thickBot="1">
      <c r="B18" s="9" t="s">
        <v>14</v>
      </c>
      <c r="F18" s="10">
        <v>1</v>
      </c>
      <c r="G18" s="11" t="s">
        <v>8</v>
      </c>
      <c r="H18" s="12">
        <f>F18*0.3048</f>
        <v>0.3048</v>
      </c>
      <c r="I18" s="12" t="s">
        <v>9</v>
      </c>
    </row>
    <row r="19" spans="1:9" ht="13.5" thickTop="1">
      <c r="A19" s="7" t="s">
        <v>15</v>
      </c>
      <c r="B19" s="8"/>
      <c r="C19" s="8"/>
      <c r="D19" s="8"/>
      <c r="E19" s="8"/>
      <c r="F19" s="8"/>
      <c r="G19" s="8"/>
      <c r="H19" s="8"/>
      <c r="I19" s="8"/>
    </row>
    <row r="20" spans="2:9" ht="15.75">
      <c r="B20" s="9" t="s">
        <v>16</v>
      </c>
      <c r="F20" s="10">
        <v>77</v>
      </c>
      <c r="G20" s="11" t="s">
        <v>17</v>
      </c>
      <c r="H20" s="13">
        <f>(F20-32)/1.8</f>
        <v>25</v>
      </c>
      <c r="I20" s="13" t="s">
        <v>18</v>
      </c>
    </row>
    <row r="21" spans="2:9" ht="12.75">
      <c r="B21" s="9"/>
      <c r="F21" s="11"/>
      <c r="G21" s="11"/>
      <c r="H21" s="13">
        <f>H20+273</f>
        <v>298</v>
      </c>
      <c r="I21" s="13" t="s">
        <v>19</v>
      </c>
    </row>
    <row r="22" spans="2:7" ht="15.75">
      <c r="B22" s="9" t="s">
        <v>20</v>
      </c>
      <c r="F22" s="37">
        <v>1</v>
      </c>
      <c r="G22" s="11" t="s">
        <v>95</v>
      </c>
    </row>
    <row r="23" spans="2:7" ht="16.5" thickBot="1">
      <c r="B23" s="9" t="s">
        <v>21</v>
      </c>
      <c r="F23" s="37">
        <v>1.18</v>
      </c>
      <c r="G23" s="14" t="s">
        <v>96</v>
      </c>
    </row>
    <row r="24" spans="1:7" ht="13.5" thickTop="1">
      <c r="A24" s="7" t="s">
        <v>22</v>
      </c>
      <c r="B24" s="8"/>
      <c r="C24" s="8"/>
      <c r="D24" s="8"/>
      <c r="E24" s="8"/>
      <c r="F24" s="8"/>
      <c r="G24" s="8"/>
    </row>
    <row r="25" spans="2:7" ht="12.75">
      <c r="B25" s="9" t="s">
        <v>23</v>
      </c>
      <c r="F25" s="37">
        <v>2</v>
      </c>
      <c r="G25" s="11" t="s">
        <v>24</v>
      </c>
    </row>
    <row r="26" spans="2:7" ht="12.75">
      <c r="B26" s="9" t="s">
        <v>82</v>
      </c>
      <c r="F26" s="37">
        <v>0.0014</v>
      </c>
      <c r="G26" s="11" t="s">
        <v>97</v>
      </c>
    </row>
    <row r="27" spans="2:7" ht="15.75">
      <c r="B27" s="9" t="s">
        <v>83</v>
      </c>
      <c r="F27" s="37">
        <v>0.88</v>
      </c>
      <c r="G27" s="11" t="s">
        <v>95</v>
      </c>
    </row>
    <row r="28" spans="2:7" ht="13.5">
      <c r="B28" s="9" t="s">
        <v>84</v>
      </c>
      <c r="F28" s="37">
        <v>2000</v>
      </c>
      <c r="G28" s="14" t="s">
        <v>96</v>
      </c>
    </row>
    <row r="29" spans="2:7" ht="12.75">
      <c r="B29" s="9"/>
      <c r="G29" s="11"/>
    </row>
    <row r="30" spans="2:7" ht="12.75">
      <c r="B30" s="13" t="s">
        <v>25</v>
      </c>
      <c r="C30" s="15"/>
      <c r="D30" s="15"/>
      <c r="E30" s="15"/>
      <c r="F30" s="15"/>
      <c r="G30" s="15"/>
    </row>
    <row r="31" spans="2:7" ht="12.75">
      <c r="B31" s="13" t="s">
        <v>26</v>
      </c>
      <c r="C31" s="15"/>
      <c r="D31" s="13" t="s">
        <v>27</v>
      </c>
      <c r="E31" s="16" t="s">
        <v>28</v>
      </c>
      <c r="F31" s="13" t="s">
        <v>88</v>
      </c>
      <c r="G31" s="13" t="s">
        <v>29</v>
      </c>
    </row>
    <row r="32" spans="2:7" ht="12.75">
      <c r="B32" s="13"/>
      <c r="C32" s="15"/>
      <c r="D32" s="13" t="s">
        <v>30</v>
      </c>
      <c r="E32" s="13" t="s">
        <v>31</v>
      </c>
      <c r="F32" s="13" t="s">
        <v>89</v>
      </c>
      <c r="G32" s="13" t="s">
        <v>90</v>
      </c>
    </row>
    <row r="33" spans="2:7" ht="12.75">
      <c r="B33" s="13" t="s">
        <v>32</v>
      </c>
      <c r="C33" s="15"/>
      <c r="D33" s="13" t="s">
        <v>33</v>
      </c>
      <c r="E33" s="13">
        <v>2000</v>
      </c>
      <c r="F33" s="13">
        <v>0.88</v>
      </c>
      <c r="G33" s="17" t="s">
        <v>101</v>
      </c>
    </row>
    <row r="34" spans="2:7" ht="12.75">
      <c r="B34" s="13" t="s">
        <v>34</v>
      </c>
      <c r="C34" s="15"/>
      <c r="D34" s="13" t="s">
        <v>35</v>
      </c>
      <c r="E34" s="13">
        <v>1440</v>
      </c>
      <c r="F34" s="13">
        <v>0.84</v>
      </c>
      <c r="G34" s="17" t="s">
        <v>36</v>
      </c>
    </row>
    <row r="35" spans="2:7" ht="12.75">
      <c r="B35" s="13" t="s">
        <v>37</v>
      </c>
      <c r="C35" s="15"/>
      <c r="D35" s="13" t="s">
        <v>38</v>
      </c>
      <c r="E35" s="13">
        <v>1600</v>
      </c>
      <c r="F35" s="13">
        <v>0.46</v>
      </c>
      <c r="G35" s="17" t="s">
        <v>39</v>
      </c>
    </row>
    <row r="36" spans="2:7" ht="12.75">
      <c r="B36" s="13" t="s">
        <v>40</v>
      </c>
      <c r="C36" s="15"/>
      <c r="D36" s="13" t="s">
        <v>41</v>
      </c>
      <c r="E36" s="13">
        <v>420</v>
      </c>
      <c r="F36" s="13">
        <v>2.72</v>
      </c>
      <c r="G36" s="17" t="s">
        <v>42</v>
      </c>
    </row>
    <row r="37" spans="2:7" ht="13.5" thickBot="1">
      <c r="B37" s="18" t="s">
        <v>43</v>
      </c>
      <c r="C37" s="18"/>
      <c r="D37" s="18"/>
      <c r="E37" s="18"/>
      <c r="F37" s="18"/>
      <c r="G37" s="18"/>
    </row>
    <row r="38" spans="1:7" ht="13.5" thickTop="1">
      <c r="A38" s="7" t="s">
        <v>44</v>
      </c>
      <c r="B38" s="8"/>
      <c r="C38" s="8"/>
      <c r="D38" s="8"/>
      <c r="E38" s="8"/>
      <c r="F38" s="8"/>
      <c r="G38" s="8"/>
    </row>
    <row r="39" spans="2:7" ht="12.75">
      <c r="B39" s="9" t="s">
        <v>45</v>
      </c>
      <c r="F39" s="10">
        <v>500</v>
      </c>
      <c r="G39" s="11" t="s">
        <v>46</v>
      </c>
    </row>
    <row r="40" spans="2:7" ht="12.75">
      <c r="B40" s="9" t="s">
        <v>47</v>
      </c>
      <c r="F40" s="10">
        <v>100</v>
      </c>
      <c r="G40" s="11" t="s">
        <v>48</v>
      </c>
    </row>
    <row r="41" ht="13.5" thickBot="1"/>
    <row r="42" spans="1:8" ht="16.5" thickTop="1">
      <c r="A42" s="19" t="s">
        <v>49</v>
      </c>
      <c r="B42" s="8"/>
      <c r="C42" s="8"/>
      <c r="D42" s="8"/>
      <c r="E42" s="8"/>
      <c r="F42" s="8"/>
      <c r="G42" s="8"/>
      <c r="H42" s="8"/>
    </row>
    <row r="43" spans="2:7" ht="12.75">
      <c r="B43" s="18" t="s">
        <v>50</v>
      </c>
      <c r="C43" s="18"/>
      <c r="D43" s="18"/>
      <c r="E43" s="18"/>
      <c r="F43" s="18"/>
      <c r="G43" s="18"/>
    </row>
    <row r="45" ht="15.75">
      <c r="B45" s="20" t="s">
        <v>91</v>
      </c>
    </row>
    <row r="47" spans="2:3" ht="15.75">
      <c r="B47" s="21" t="s">
        <v>51</v>
      </c>
      <c r="C47" s="20" t="s">
        <v>52</v>
      </c>
    </row>
    <row r="48" ht="12.75">
      <c r="C48" s="21" t="s">
        <v>53</v>
      </c>
    </row>
    <row r="49" ht="15.75">
      <c r="C49" s="21" t="s">
        <v>54</v>
      </c>
    </row>
    <row r="50" ht="15.75">
      <c r="C50" s="21" t="s">
        <v>55</v>
      </c>
    </row>
    <row r="51" ht="15.75">
      <c r="C51" s="21" t="s">
        <v>92</v>
      </c>
    </row>
    <row r="52" ht="15.75">
      <c r="C52" s="21" t="s">
        <v>93</v>
      </c>
    </row>
    <row r="54" ht="12.75">
      <c r="B54" s="22" t="s">
        <v>56</v>
      </c>
    </row>
    <row r="55" spans="2:3" ht="15.75">
      <c r="B55" s="21" t="s">
        <v>57</v>
      </c>
      <c r="C55" s="21" t="s">
        <v>58</v>
      </c>
    </row>
    <row r="56" spans="2:4" ht="15.75">
      <c r="B56" s="21" t="s">
        <v>57</v>
      </c>
      <c r="C56" s="23">
        <f>H15*H16</f>
        <v>2.2296729600000003</v>
      </c>
      <c r="D56" s="21" t="s">
        <v>98</v>
      </c>
    </row>
    <row r="57" spans="2:4" ht="12.75">
      <c r="B57" s="21"/>
      <c r="C57" s="23"/>
      <c r="D57" s="21"/>
    </row>
    <row r="58" spans="2:4" ht="12.75">
      <c r="B58" s="22" t="s">
        <v>102</v>
      </c>
      <c r="C58" s="23"/>
      <c r="D58" s="21"/>
    </row>
    <row r="59" spans="2:4" ht="15.75">
      <c r="B59" s="21" t="s">
        <v>106</v>
      </c>
      <c r="C59" s="35" t="s">
        <v>104</v>
      </c>
      <c r="D59" s="21"/>
    </row>
    <row r="60" spans="2:4" ht="14.25">
      <c r="B60" s="21" t="s">
        <v>51</v>
      </c>
      <c r="C60" s="36" t="s">
        <v>107</v>
      </c>
      <c r="D60" s="21"/>
    </row>
    <row r="61" spans="2:4" ht="15.75">
      <c r="B61" s="21"/>
      <c r="C61" s="35" t="s">
        <v>103</v>
      </c>
      <c r="D61" s="21"/>
    </row>
    <row r="62" spans="2:4" ht="12.75">
      <c r="B62" s="21"/>
      <c r="C62" s="35" t="s">
        <v>105</v>
      </c>
      <c r="D62" s="21"/>
    </row>
    <row r="63" spans="2:4" ht="12.75">
      <c r="B63" s="21"/>
      <c r="C63" s="36" t="s">
        <v>108</v>
      </c>
      <c r="D63" s="21"/>
    </row>
    <row r="64" spans="2:10" ht="15.75">
      <c r="B64" s="21" t="s">
        <v>106</v>
      </c>
      <c r="C64" s="23">
        <f>((F28*F27)/F26)*(H18/2)^2</f>
        <v>29198.098285714284</v>
      </c>
      <c r="D64" s="21" t="s">
        <v>111</v>
      </c>
      <c r="E64" s="21"/>
      <c r="F64" s="21"/>
      <c r="G64" s="21"/>
      <c r="H64" s="21"/>
      <c r="I64" s="21"/>
      <c r="J64" s="21"/>
    </row>
    <row r="65" spans="3:4" ht="12.75">
      <c r="C65" s="24"/>
      <c r="D65" s="21" t="s">
        <v>110</v>
      </c>
    </row>
    <row r="66" ht="12.75">
      <c r="B66" s="22" t="s">
        <v>59</v>
      </c>
    </row>
    <row r="67" spans="2:5" ht="15.75">
      <c r="B67" s="21" t="s">
        <v>60</v>
      </c>
      <c r="C67" s="21" t="s">
        <v>61</v>
      </c>
      <c r="D67" s="21" t="s">
        <v>109</v>
      </c>
      <c r="E67" s="21"/>
    </row>
    <row r="68" spans="2:11" ht="14.25">
      <c r="B68" s="21" t="s">
        <v>51</v>
      </c>
      <c r="C68" s="21" t="s">
        <v>62</v>
      </c>
      <c r="D68" s="21"/>
      <c r="J68" s="21"/>
      <c r="K68" s="21"/>
    </row>
    <row r="69" spans="2:11" ht="12.75">
      <c r="B69" s="21"/>
      <c r="C69" s="21" t="s">
        <v>100</v>
      </c>
      <c r="D69" s="21"/>
      <c r="J69" s="21"/>
      <c r="K69" s="21"/>
    </row>
    <row r="70" ht="12.75">
      <c r="C70" s="21" t="s">
        <v>63</v>
      </c>
    </row>
    <row r="71" spans="2:4" ht="15.75">
      <c r="B71" s="21" t="s">
        <v>60</v>
      </c>
      <c r="C71" s="22">
        <f>(F25/F40)^0.5</f>
        <v>0.1414213562373095</v>
      </c>
      <c r="D71" s="21" t="s">
        <v>99</v>
      </c>
    </row>
    <row r="72" ht="12.75">
      <c r="C72" s="24"/>
    </row>
    <row r="73" spans="2:8" ht="12.75">
      <c r="B73" s="22" t="s">
        <v>94</v>
      </c>
      <c r="H73" s="21"/>
    </row>
    <row r="74" spans="2:3" ht="15.75">
      <c r="B74" s="21" t="s">
        <v>64</v>
      </c>
      <c r="C74" s="21" t="s">
        <v>65</v>
      </c>
    </row>
    <row r="75" spans="2:4" ht="15.75">
      <c r="B75" s="21" t="s">
        <v>64</v>
      </c>
      <c r="C75" s="25">
        <f>(2*(H11*H12)+2*(H13*H11)+2*(H13*H12))-C56</f>
        <v>95.31851904</v>
      </c>
      <c r="D75" s="21" t="s">
        <v>98</v>
      </c>
    </row>
    <row r="76" ht="12.75">
      <c r="C76" s="24"/>
    </row>
    <row r="77" ht="12.75">
      <c r="B77" s="22" t="s">
        <v>66</v>
      </c>
    </row>
    <row r="78" spans="2:3" ht="15.75">
      <c r="B78" s="20" t="s">
        <v>91</v>
      </c>
      <c r="C78" s="21"/>
    </row>
    <row r="79" spans="2:4" ht="15.75">
      <c r="B79" s="20" t="s">
        <v>67</v>
      </c>
      <c r="C79" s="26">
        <f>6.85*(((F39)^2)/(C56*(H16)^0.5*C71*C75))^(1/3)</f>
        <v>125.50616380090119</v>
      </c>
      <c r="D79" s="21" t="s">
        <v>19</v>
      </c>
    </row>
    <row r="80" spans="2:3" ht="15.75">
      <c r="B80" s="20" t="s">
        <v>67</v>
      </c>
      <c r="C80" s="21" t="s">
        <v>68</v>
      </c>
    </row>
    <row r="81" spans="2:3" ht="15.75">
      <c r="B81" s="21" t="s">
        <v>69</v>
      </c>
      <c r="C81" s="20" t="s">
        <v>70</v>
      </c>
    </row>
    <row r="82" spans="2:7" ht="15.75">
      <c r="B82" s="21" t="s">
        <v>71</v>
      </c>
      <c r="C82" s="28">
        <f>C79+H21</f>
        <v>423.50616380090116</v>
      </c>
      <c r="D82" s="21" t="s">
        <v>19</v>
      </c>
      <c r="E82" s="29" t="s">
        <v>72</v>
      </c>
      <c r="F82" s="27" t="s">
        <v>72</v>
      </c>
      <c r="G82" s="27" t="s">
        <v>72</v>
      </c>
    </row>
    <row r="83" spans="2:9" ht="15.75">
      <c r="B83" s="30" t="s">
        <v>73</v>
      </c>
      <c r="C83" s="31">
        <f>C82-273</f>
        <v>150.50616380090116</v>
      </c>
      <c r="D83" s="30" t="s">
        <v>18</v>
      </c>
      <c r="E83" s="31">
        <f>(C83*1.8)+32</f>
        <v>302.9110948416221</v>
      </c>
      <c r="F83" s="30" t="s">
        <v>17</v>
      </c>
      <c r="G83" s="32" t="s">
        <v>74</v>
      </c>
      <c r="I83" t="s">
        <v>72</v>
      </c>
    </row>
    <row r="85" spans="2:8" ht="15">
      <c r="B85" s="33" t="s">
        <v>75</v>
      </c>
      <c r="H85" s="33"/>
    </row>
    <row r="86" spans="2:9" ht="12.75">
      <c r="B86" s="2" t="s">
        <v>76</v>
      </c>
      <c r="C86" s="3"/>
      <c r="D86" s="3"/>
      <c r="E86" s="3"/>
      <c r="F86" s="3"/>
      <c r="G86" s="3"/>
      <c r="H86" s="3"/>
      <c r="I86" s="3"/>
    </row>
    <row r="87" spans="2:9" ht="14.25">
      <c r="B87" s="2" t="s">
        <v>77</v>
      </c>
      <c r="C87" s="3"/>
      <c r="D87" s="3"/>
      <c r="E87" s="3"/>
      <c r="F87" s="3"/>
      <c r="G87" s="3"/>
      <c r="H87" s="3"/>
      <c r="I87" s="3"/>
    </row>
    <row r="88" spans="2:9" ht="12.75">
      <c r="B88" s="2" t="s">
        <v>78</v>
      </c>
      <c r="C88" s="3"/>
      <c r="D88" s="3"/>
      <c r="E88" s="3"/>
      <c r="F88" s="3"/>
      <c r="G88" s="3"/>
      <c r="H88" s="3"/>
      <c r="I88" s="3"/>
    </row>
    <row r="89" spans="2:9" ht="12.75">
      <c r="B89" s="2" t="s">
        <v>79</v>
      </c>
      <c r="C89" s="3"/>
      <c r="D89" s="3"/>
      <c r="E89" s="3"/>
      <c r="F89" s="3"/>
      <c r="G89" s="3"/>
      <c r="H89" s="3"/>
      <c r="I89" s="3"/>
    </row>
    <row r="90" spans="2:9" ht="12.75">
      <c r="B90" s="2" t="s">
        <v>80</v>
      </c>
      <c r="C90" s="3"/>
      <c r="D90" s="3"/>
      <c r="E90" s="3"/>
      <c r="F90" s="3"/>
      <c r="G90" s="3"/>
      <c r="H90" s="3"/>
      <c r="I90" s="3"/>
    </row>
  </sheetData>
  <sheetProtection/>
  <printOptions/>
  <pageMargins left="1" right="0.5" top="1" bottom="0.75" header="0.5" footer="0.5"/>
  <pageSetup horizontalDpi="600" verticalDpi="600" orientation="portrait" r:id="rId1"/>
  <headerFooter alignWithMargins="0">
    <oddHeader xml:space="preserve">&amp;L&amp;7Worksheet NRR/DSSA/SPLB 1, Rev. 0&amp;C&amp;8 </oddHeader>
    <oddFooter>&amp;C&amp;7&amp;P</oddFoot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A1:O331"/>
  <sheetViews>
    <sheetView showGridLines="0" showRowColHeaders="0" tabSelected="1" workbookViewId="0" topLeftCell="A1">
      <selection activeCell="J222" sqref="J222"/>
    </sheetView>
  </sheetViews>
  <sheetFormatPr defaultColWidth="9.140625" defaultRowHeight="12.75"/>
  <cols>
    <col min="1" max="1" width="16.421875" style="0" customWidth="1"/>
    <col min="2" max="2" width="11.57421875" style="0" customWidth="1"/>
    <col min="3" max="3" width="11.8515625" style="0" customWidth="1"/>
    <col min="4" max="4" width="19.00390625" style="0" customWidth="1"/>
    <col min="5" max="5" width="13.28125" style="0" customWidth="1"/>
    <col min="6" max="6" width="17.7109375" style="0" customWidth="1"/>
    <col min="7" max="7" width="14.7109375" style="0" customWidth="1"/>
    <col min="8" max="8" width="9.8515625" style="0" bestFit="1" customWidth="1"/>
    <col min="9" max="9" width="12.140625" style="0" customWidth="1"/>
    <col min="10" max="11" width="9.140625" style="0" customWidth="1"/>
  </cols>
  <sheetData>
    <row r="1" spans="1:10" ht="25.5" customHeight="1">
      <c r="A1" s="294" t="s">
        <v>185</v>
      </c>
      <c r="B1" s="295"/>
      <c r="C1" s="295"/>
      <c r="D1" s="295"/>
      <c r="E1" s="295"/>
      <c r="F1" s="295"/>
      <c r="G1" s="295"/>
      <c r="H1" s="295"/>
      <c r="I1" s="295"/>
      <c r="J1" s="295"/>
    </row>
    <row r="2" spans="1:10" ht="27.75" customHeight="1">
      <c r="A2" s="142"/>
      <c r="B2" s="143"/>
      <c r="C2" s="221"/>
      <c r="D2" s="294" t="s">
        <v>186</v>
      </c>
      <c r="E2" s="294"/>
      <c r="F2" s="294"/>
      <c r="G2" s="221"/>
      <c r="H2" s="142"/>
      <c r="J2" s="142" t="s">
        <v>175</v>
      </c>
    </row>
    <row r="3" spans="1:11" ht="25.5" customHeight="1">
      <c r="A3" s="142"/>
      <c r="B3" s="143"/>
      <c r="C3" s="294" t="s">
        <v>187</v>
      </c>
      <c r="D3" s="294"/>
      <c r="E3" s="294"/>
      <c r="F3" s="294"/>
      <c r="G3" s="294"/>
      <c r="H3" s="142"/>
      <c r="J3" s="142" t="s">
        <v>264</v>
      </c>
      <c r="K3" s="142"/>
    </row>
    <row r="4" spans="1:11" ht="19.5" customHeight="1">
      <c r="A4" s="38"/>
      <c r="B4" s="222" t="s">
        <v>190</v>
      </c>
      <c r="C4" s="223"/>
      <c r="D4" s="223"/>
      <c r="E4" s="223"/>
      <c r="F4" s="223"/>
      <c r="G4" s="223"/>
      <c r="H4" s="223"/>
      <c r="I4" s="224"/>
      <c r="J4" s="143"/>
      <c r="K4" s="44" t="s">
        <v>72</v>
      </c>
    </row>
    <row r="5" spans="1:6" ht="12" customHeight="1" hidden="1">
      <c r="A5" s="32"/>
      <c r="D5" s="6" t="s">
        <v>72</v>
      </c>
      <c r="E5" s="9"/>
      <c r="F5" s="9"/>
    </row>
    <row r="6" spans="1:11" ht="15" customHeight="1">
      <c r="A6" s="2" t="s">
        <v>112</v>
      </c>
      <c r="B6" s="3"/>
      <c r="C6" s="3"/>
      <c r="D6" s="3"/>
      <c r="E6" s="3"/>
      <c r="F6" s="3"/>
      <c r="G6" s="3"/>
      <c r="H6" s="3"/>
      <c r="I6" s="151"/>
      <c r="J6" s="151"/>
      <c r="K6" s="151"/>
    </row>
    <row r="7" spans="1:11" ht="15" customHeight="1">
      <c r="A7" s="146" t="s">
        <v>156</v>
      </c>
      <c r="B7" s="147"/>
      <c r="C7" s="147"/>
      <c r="D7" s="147"/>
      <c r="E7" s="147"/>
      <c r="F7" s="147"/>
      <c r="G7" s="147"/>
      <c r="H7" s="147"/>
      <c r="I7" s="147"/>
      <c r="J7" s="148"/>
      <c r="K7" s="148"/>
    </row>
    <row r="8" spans="1:11" ht="15" customHeight="1">
      <c r="A8" s="81" t="s">
        <v>157</v>
      </c>
      <c r="B8" s="82"/>
      <c r="C8" s="82"/>
      <c r="D8" s="82"/>
      <c r="E8" s="82"/>
      <c r="F8" s="82"/>
      <c r="G8" s="82"/>
      <c r="H8" s="82"/>
      <c r="I8" s="149"/>
      <c r="J8" s="150"/>
      <c r="K8" s="150"/>
    </row>
    <row r="9" spans="1:11" ht="15" customHeight="1">
      <c r="A9" s="260" t="s">
        <v>192</v>
      </c>
      <c r="B9" s="261"/>
      <c r="C9" s="261"/>
      <c r="D9" s="261"/>
      <c r="E9" s="261"/>
      <c r="F9" s="261"/>
      <c r="G9" s="261"/>
      <c r="H9" s="261"/>
      <c r="I9" s="261"/>
      <c r="J9" s="271"/>
      <c r="K9" s="271"/>
    </row>
    <row r="10" spans="1:11" ht="15" customHeight="1">
      <c r="A10" s="260" t="s">
        <v>191</v>
      </c>
      <c r="B10" s="261"/>
      <c r="C10" s="261"/>
      <c r="D10" s="261"/>
      <c r="E10" s="261"/>
      <c r="F10" s="261"/>
      <c r="G10" s="261"/>
      <c r="H10" s="261"/>
      <c r="I10" s="261"/>
      <c r="J10" s="261"/>
      <c r="K10" s="151"/>
    </row>
    <row r="11" spans="1:11" ht="15" customHeight="1">
      <c r="A11" s="152"/>
      <c r="B11" s="153"/>
      <c r="C11" s="153"/>
      <c r="D11" s="153"/>
      <c r="E11" s="153"/>
      <c r="F11" s="153"/>
      <c r="G11" s="153"/>
      <c r="H11" s="153"/>
      <c r="I11" s="153"/>
      <c r="J11" s="153"/>
      <c r="K11" s="153"/>
    </row>
    <row r="12" spans="1:10" ht="15" customHeight="1">
      <c r="A12" s="152"/>
      <c r="B12" s="153"/>
      <c r="C12" s="153"/>
      <c r="D12" s="153"/>
      <c r="E12" s="153"/>
      <c r="F12" s="153"/>
      <c r="G12" s="153"/>
      <c r="H12" s="153"/>
      <c r="I12" s="153"/>
      <c r="J12" s="153"/>
    </row>
    <row r="13" spans="1:10" ht="15" customHeight="1">
      <c r="A13" s="300" t="s">
        <v>188</v>
      </c>
      <c r="B13" s="301"/>
      <c r="C13" s="153"/>
      <c r="D13" s="153"/>
      <c r="E13" s="153"/>
      <c r="F13" s="153"/>
      <c r="G13" s="153"/>
      <c r="H13" s="153"/>
      <c r="I13" s="153"/>
      <c r="J13" s="153"/>
    </row>
    <row r="14" spans="1:10" ht="15" customHeight="1">
      <c r="A14" s="301"/>
      <c r="B14" s="301"/>
      <c r="C14" s="262"/>
      <c r="D14" s="263"/>
      <c r="E14" s="263"/>
      <c r="F14" s="263"/>
      <c r="G14" s="263"/>
      <c r="H14" s="263"/>
      <c r="I14" s="264"/>
      <c r="J14" s="153"/>
    </row>
    <row r="15" spans="1:10" ht="12.75">
      <c r="A15" s="301"/>
      <c r="B15" s="301"/>
      <c r="C15" s="265"/>
      <c r="D15" s="266"/>
      <c r="E15" s="266"/>
      <c r="F15" s="266"/>
      <c r="G15" s="266"/>
      <c r="H15" s="266"/>
      <c r="I15" s="267"/>
      <c r="J15" s="153"/>
    </row>
    <row r="16" spans="1:10" ht="18" customHeight="1">
      <c r="A16" s="301"/>
      <c r="B16" s="301"/>
      <c r="C16" s="268"/>
      <c r="D16" s="269"/>
      <c r="E16" s="269"/>
      <c r="F16" s="269"/>
      <c r="G16" s="269"/>
      <c r="H16" s="269"/>
      <c r="I16" s="270"/>
      <c r="J16" s="153"/>
    </row>
    <row r="17" spans="1:10" ht="15" customHeight="1">
      <c r="A17" s="301"/>
      <c r="B17" s="301"/>
      <c r="C17" s="153"/>
      <c r="D17" s="153"/>
      <c r="E17" s="153"/>
      <c r="F17" s="153"/>
      <c r="G17" s="153"/>
      <c r="H17" s="153"/>
      <c r="I17" s="153"/>
      <c r="J17" s="153"/>
    </row>
    <row r="18" ht="30" customHeight="1"/>
    <row r="19" spans="1:9" ht="19.5" customHeight="1" thickBot="1">
      <c r="A19" s="169" t="s">
        <v>5</v>
      </c>
      <c r="D19" s="34"/>
      <c r="E19" s="34"/>
      <c r="F19" s="34"/>
      <c r="G19" s="34"/>
      <c r="H19" s="34"/>
      <c r="I19" s="34"/>
    </row>
    <row r="20" spans="1:11" ht="19.5" customHeight="1" thickTop="1">
      <c r="A20" s="201" t="s">
        <v>6</v>
      </c>
      <c r="B20" s="202"/>
      <c r="C20" s="202"/>
      <c r="D20" s="8"/>
      <c r="E20" s="8"/>
      <c r="F20" s="8"/>
      <c r="G20" s="8"/>
      <c r="H20" s="8"/>
      <c r="I20" s="8"/>
      <c r="J20" s="8"/>
      <c r="K20" s="8"/>
    </row>
    <row r="21" spans="2:9" ht="15" customHeight="1">
      <c r="B21" s="9" t="s">
        <v>7</v>
      </c>
      <c r="F21" s="145">
        <v>16</v>
      </c>
      <c r="G21" s="9" t="s">
        <v>9</v>
      </c>
      <c r="H21" s="137">
        <f>F21</f>
        <v>16</v>
      </c>
      <c r="I21" s="138" t="s">
        <v>9</v>
      </c>
    </row>
    <row r="22" spans="2:9" ht="15" customHeight="1">
      <c r="B22" s="9" t="s">
        <v>10</v>
      </c>
      <c r="F22" s="145">
        <v>16</v>
      </c>
      <c r="G22" s="9" t="s">
        <v>9</v>
      </c>
      <c r="H22" s="137">
        <f>F22</f>
        <v>16</v>
      </c>
      <c r="I22" s="138" t="s">
        <v>9</v>
      </c>
    </row>
    <row r="23" spans="2:9" ht="15" customHeight="1">
      <c r="B23" s="9" t="s">
        <v>11</v>
      </c>
      <c r="F23" s="145">
        <v>12</v>
      </c>
      <c r="G23" s="9" t="s">
        <v>9</v>
      </c>
      <c r="H23" s="137">
        <f>F23</f>
        <v>12</v>
      </c>
      <c r="I23" s="138" t="s">
        <v>9</v>
      </c>
    </row>
    <row r="24" spans="2:11" ht="15" customHeight="1">
      <c r="B24" s="9"/>
      <c r="F24" s="112"/>
      <c r="G24" s="9"/>
      <c r="H24" s="139"/>
      <c r="I24" s="139"/>
      <c r="K24" s="45" t="s">
        <v>113</v>
      </c>
    </row>
    <row r="25" spans="2:12" ht="15" customHeight="1">
      <c r="B25" s="9" t="s">
        <v>14</v>
      </c>
      <c r="F25" s="145">
        <v>12</v>
      </c>
      <c r="G25" s="9" t="s">
        <v>262</v>
      </c>
      <c r="H25" s="138">
        <f>(F25)/100</f>
        <v>0.12</v>
      </c>
      <c r="I25" s="138" t="s">
        <v>9</v>
      </c>
      <c r="J25" s="47"/>
      <c r="K25" s="155" t="s">
        <v>189</v>
      </c>
      <c r="L25" s="156"/>
    </row>
    <row r="26" spans="2:8" ht="12.75" customHeight="1" thickBot="1">
      <c r="B26" s="43"/>
      <c r="C26" s="42"/>
      <c r="D26" s="42"/>
      <c r="E26" s="42"/>
      <c r="F26" s="67"/>
      <c r="G26" s="42"/>
      <c r="H26" s="42"/>
    </row>
    <row r="27" spans="1:11" ht="19.5" customHeight="1" thickTop="1">
      <c r="A27" s="200" t="s">
        <v>15</v>
      </c>
      <c r="B27" s="41"/>
      <c r="C27" s="41"/>
      <c r="D27" s="8"/>
      <c r="E27" s="8"/>
      <c r="F27" s="8"/>
      <c r="G27" s="220"/>
      <c r="H27" s="8"/>
      <c r="I27" s="8"/>
      <c r="J27" s="8"/>
      <c r="K27" s="8"/>
    </row>
    <row r="28" spans="2:9" ht="15" customHeight="1">
      <c r="B28" s="9" t="s">
        <v>154</v>
      </c>
      <c r="C28" s="9"/>
      <c r="D28" s="9"/>
      <c r="F28" s="236">
        <v>25</v>
      </c>
      <c r="G28" s="9" t="s">
        <v>18</v>
      </c>
      <c r="H28" s="137">
        <f>(F28)</f>
        <v>25</v>
      </c>
      <c r="I28" s="138" t="s">
        <v>18</v>
      </c>
    </row>
    <row r="29" spans="2:9" ht="12.75" customHeight="1">
      <c r="B29" s="9"/>
      <c r="G29" s="9"/>
      <c r="H29" s="137">
        <f>H28+273</f>
        <v>298</v>
      </c>
      <c r="I29" s="138" t="s">
        <v>19</v>
      </c>
    </row>
    <row r="30" spans="2:7" ht="15" customHeight="1">
      <c r="B30" s="21" t="s">
        <v>179</v>
      </c>
      <c r="C30" s="39"/>
      <c r="D30" s="39"/>
      <c r="F30" s="159">
        <v>1</v>
      </c>
      <c r="G30" s="21" t="s">
        <v>95</v>
      </c>
    </row>
    <row r="31" spans="2:11" ht="15" customHeight="1" thickBot="1">
      <c r="B31" s="9" t="s">
        <v>158</v>
      </c>
      <c r="C31" s="85"/>
      <c r="D31" s="39"/>
      <c r="F31" s="158">
        <f>353/H29</f>
        <v>1.1845637583892616</v>
      </c>
      <c r="G31" s="9" t="s">
        <v>265</v>
      </c>
      <c r="K31" s="67"/>
    </row>
    <row r="32" spans="1:11" ht="19.5" customHeight="1" thickTop="1">
      <c r="A32" s="201" t="s">
        <v>118</v>
      </c>
      <c r="B32" s="8"/>
      <c r="C32" s="8"/>
      <c r="D32" s="8"/>
      <c r="E32" s="8"/>
      <c r="F32" s="120"/>
      <c r="G32" s="8"/>
      <c r="H32" s="8"/>
      <c r="I32" s="8"/>
      <c r="J32" s="8"/>
      <c r="K32" s="34"/>
    </row>
    <row r="33" spans="2:7" ht="15" customHeight="1">
      <c r="B33" s="9" t="s">
        <v>23</v>
      </c>
      <c r="F33" s="234">
        <v>2.9</v>
      </c>
      <c r="G33" s="9" t="s">
        <v>266</v>
      </c>
    </row>
    <row r="34" spans="2:7" ht="15" customHeight="1">
      <c r="B34" s="9" t="s">
        <v>82</v>
      </c>
      <c r="F34" s="235">
        <v>0.0016</v>
      </c>
      <c r="G34" s="9" t="s">
        <v>97</v>
      </c>
    </row>
    <row r="35" spans="2:7" ht="15" customHeight="1">
      <c r="B35" s="9" t="s">
        <v>83</v>
      </c>
      <c r="F35" s="154">
        <v>0.75</v>
      </c>
      <c r="G35" s="9" t="s">
        <v>95</v>
      </c>
    </row>
    <row r="36" spans="2:7" ht="15" customHeight="1">
      <c r="B36" s="9" t="s">
        <v>84</v>
      </c>
      <c r="F36" s="157">
        <v>2400</v>
      </c>
      <c r="G36" s="9" t="s">
        <v>265</v>
      </c>
    </row>
    <row r="37" spans="1:11" ht="16.5" customHeight="1" thickBot="1">
      <c r="A37" s="67"/>
      <c r="B37" s="165" t="s">
        <v>159</v>
      </c>
      <c r="C37" s="166"/>
      <c r="D37" s="166"/>
      <c r="E37" s="166"/>
      <c r="F37" s="167"/>
      <c r="G37" s="67"/>
      <c r="H37" s="67"/>
      <c r="I37" s="67"/>
      <c r="J37" s="67"/>
      <c r="K37" s="67"/>
    </row>
    <row r="38" spans="1:11" ht="19.5" customHeight="1" thickBot="1" thickTop="1">
      <c r="A38" s="203" t="s">
        <v>143</v>
      </c>
      <c r="B38" s="163"/>
      <c r="C38" s="163"/>
      <c r="D38" s="163"/>
      <c r="E38" s="163"/>
      <c r="F38" s="163"/>
      <c r="G38" s="164"/>
      <c r="H38" s="34"/>
      <c r="I38" s="34"/>
      <c r="J38" s="34"/>
      <c r="K38" s="34"/>
    </row>
    <row r="39" spans="2:9" ht="15">
      <c r="B39" s="296" t="s">
        <v>136</v>
      </c>
      <c r="C39" s="297"/>
      <c r="D39" s="68" t="s">
        <v>146</v>
      </c>
      <c r="E39" s="68" t="s">
        <v>27</v>
      </c>
      <c r="F39" s="68" t="s">
        <v>144</v>
      </c>
      <c r="G39" s="69" t="s">
        <v>145</v>
      </c>
      <c r="H39" s="83" t="s">
        <v>138</v>
      </c>
      <c r="I39" s="84"/>
    </row>
    <row r="40" spans="2:7" ht="15" thickBot="1">
      <c r="B40" s="298"/>
      <c r="C40" s="299"/>
      <c r="D40" s="70" t="s">
        <v>147</v>
      </c>
      <c r="E40" s="70" t="s">
        <v>116</v>
      </c>
      <c r="F40" s="70" t="s">
        <v>117</v>
      </c>
      <c r="G40" s="71" t="s">
        <v>148</v>
      </c>
    </row>
    <row r="41" spans="2:8" ht="15">
      <c r="B41" s="72" t="s">
        <v>115</v>
      </c>
      <c r="C41" s="73"/>
      <c r="D41" s="74">
        <v>500</v>
      </c>
      <c r="E41" s="74">
        <v>0.206</v>
      </c>
      <c r="F41" s="74">
        <v>0.895</v>
      </c>
      <c r="G41" s="75">
        <v>2710</v>
      </c>
      <c r="H41" s="53" t="s">
        <v>141</v>
      </c>
    </row>
    <row r="42" spans="2:8" ht="15">
      <c r="B42" s="72" t="s">
        <v>123</v>
      </c>
      <c r="C42" s="73"/>
      <c r="D42" s="74">
        <v>197</v>
      </c>
      <c r="E42" s="74">
        <v>0.054</v>
      </c>
      <c r="F42" s="74">
        <v>0.465</v>
      </c>
      <c r="G42" s="75">
        <v>7850</v>
      </c>
      <c r="H42" s="53" t="s">
        <v>142</v>
      </c>
    </row>
    <row r="43" spans="2:7" ht="12.75">
      <c r="B43" s="72" t="s">
        <v>32</v>
      </c>
      <c r="C43" s="73"/>
      <c r="D43" s="74">
        <v>2.9</v>
      </c>
      <c r="E43" s="74">
        <v>0.0016</v>
      </c>
      <c r="F43" s="74">
        <v>0.75</v>
      </c>
      <c r="G43" s="75">
        <v>2400</v>
      </c>
    </row>
    <row r="44" spans="2:7" ht="12.75">
      <c r="B44" s="72" t="s">
        <v>114</v>
      </c>
      <c r="C44" s="73"/>
      <c r="D44" s="74">
        <v>1.7</v>
      </c>
      <c r="E44" s="74">
        <v>0.0008</v>
      </c>
      <c r="F44" s="74">
        <v>0.8</v>
      </c>
      <c r="G44" s="75">
        <v>2600</v>
      </c>
    </row>
    <row r="45" spans="2:7" ht="12.75">
      <c r="B45" s="72" t="s">
        <v>124</v>
      </c>
      <c r="C45" s="73"/>
      <c r="D45" s="74">
        <v>1.6</v>
      </c>
      <c r="E45" s="74">
        <v>0.00076</v>
      </c>
      <c r="F45" s="74">
        <v>0.8</v>
      </c>
      <c r="G45" s="75">
        <v>2710</v>
      </c>
    </row>
    <row r="46" spans="2:7" ht="12.75">
      <c r="B46" s="72" t="s">
        <v>125</v>
      </c>
      <c r="C46" s="73"/>
      <c r="D46" s="74">
        <v>1.2</v>
      </c>
      <c r="E46" s="74">
        <v>0.00073</v>
      </c>
      <c r="F46" s="74">
        <v>0.84</v>
      </c>
      <c r="G46" s="75">
        <v>1900</v>
      </c>
    </row>
    <row r="47" spans="2:7" ht="12.75">
      <c r="B47" s="72" t="s">
        <v>126</v>
      </c>
      <c r="C47" s="73"/>
      <c r="D47" s="74">
        <v>0.18</v>
      </c>
      <c r="E47" s="74">
        <v>0.00017</v>
      </c>
      <c r="F47" s="74">
        <v>1.1</v>
      </c>
      <c r="G47" s="75">
        <v>960</v>
      </c>
    </row>
    <row r="48" spans="2:7" ht="12.75">
      <c r="B48" s="72" t="s">
        <v>127</v>
      </c>
      <c r="C48" s="73"/>
      <c r="D48" s="74">
        <v>0.16</v>
      </c>
      <c r="E48" s="74">
        <v>0.00012</v>
      </c>
      <c r="F48" s="74">
        <v>2.5</v>
      </c>
      <c r="G48" s="75">
        <v>540</v>
      </c>
    </row>
    <row r="49" spans="2:7" ht="12.75">
      <c r="B49" s="72" t="s">
        <v>128</v>
      </c>
      <c r="C49" s="73"/>
      <c r="D49" s="74">
        <v>0.16</v>
      </c>
      <c r="E49" s="74">
        <v>0.00053</v>
      </c>
      <c r="F49" s="74">
        <v>1.25</v>
      </c>
      <c r="G49" s="75">
        <v>240</v>
      </c>
    </row>
    <row r="50" spans="2:7" ht="12.75">
      <c r="B50" s="72" t="s">
        <v>129</v>
      </c>
      <c r="C50" s="73"/>
      <c r="D50" s="74">
        <v>0.15</v>
      </c>
      <c r="E50" s="74">
        <v>0.00015</v>
      </c>
      <c r="F50" s="74">
        <v>1.25</v>
      </c>
      <c r="G50" s="75">
        <v>800</v>
      </c>
    </row>
    <row r="51" spans="2:7" ht="12.75">
      <c r="B51" s="72" t="s">
        <v>130</v>
      </c>
      <c r="C51" s="73"/>
      <c r="D51" s="74">
        <v>0.12</v>
      </c>
      <c r="E51" s="74">
        <v>0.00026</v>
      </c>
      <c r="F51" s="74">
        <v>0.96</v>
      </c>
      <c r="G51" s="75">
        <v>500</v>
      </c>
    </row>
    <row r="52" spans="2:7" ht="12.75">
      <c r="B52" s="72" t="s">
        <v>131</v>
      </c>
      <c r="C52" s="73"/>
      <c r="D52" s="74">
        <v>0.12</v>
      </c>
      <c r="E52" s="74">
        <v>0.00016</v>
      </c>
      <c r="F52" s="74">
        <v>0.84</v>
      </c>
      <c r="G52" s="75">
        <v>950</v>
      </c>
    </row>
    <row r="53" spans="2:7" ht="12.75">
      <c r="B53" s="72" t="s">
        <v>132</v>
      </c>
      <c r="C53" s="73"/>
      <c r="D53" s="74">
        <v>0.098</v>
      </c>
      <c r="E53" s="74">
        <v>0.00013</v>
      </c>
      <c r="F53" s="74">
        <v>1.12</v>
      </c>
      <c r="G53" s="75">
        <v>700</v>
      </c>
    </row>
    <row r="54" spans="2:7" ht="12.75">
      <c r="B54" s="72" t="s">
        <v>133</v>
      </c>
      <c r="C54" s="73"/>
      <c r="D54" s="74">
        <v>0.036</v>
      </c>
      <c r="E54" s="74">
        <v>0.00014</v>
      </c>
      <c r="F54" s="74">
        <v>1</v>
      </c>
      <c r="G54" s="75">
        <v>260</v>
      </c>
    </row>
    <row r="55" spans="2:7" ht="12.75">
      <c r="B55" s="72" t="s">
        <v>134</v>
      </c>
      <c r="C55" s="73"/>
      <c r="D55" s="74">
        <v>0.0018</v>
      </c>
      <c r="E55" s="74">
        <v>3.7E-05</v>
      </c>
      <c r="F55" s="74">
        <v>0.8</v>
      </c>
      <c r="G55" s="75">
        <v>60</v>
      </c>
    </row>
    <row r="56" spans="2:7" ht="12.75">
      <c r="B56" s="72" t="s">
        <v>135</v>
      </c>
      <c r="C56" s="73"/>
      <c r="D56" s="74">
        <v>0.001</v>
      </c>
      <c r="E56" s="74">
        <v>3.4E-05</v>
      </c>
      <c r="F56" s="74">
        <v>1.5</v>
      </c>
      <c r="G56" s="75">
        <v>20</v>
      </c>
    </row>
    <row r="57" spans="2:7" ht="13.5" thickBot="1">
      <c r="B57" s="76" t="s">
        <v>167</v>
      </c>
      <c r="C57" s="77"/>
      <c r="D57" s="78" t="s">
        <v>168</v>
      </c>
      <c r="E57" s="78" t="s">
        <v>168</v>
      </c>
      <c r="F57" s="78" t="s">
        <v>168</v>
      </c>
      <c r="G57" s="79" t="s">
        <v>168</v>
      </c>
    </row>
    <row r="58" spans="2:7" ht="12.75">
      <c r="B58" s="18" t="s">
        <v>152</v>
      </c>
      <c r="C58" s="18"/>
      <c r="D58" s="18"/>
      <c r="E58" s="18"/>
      <c r="F58" s="18"/>
      <c r="G58" s="52"/>
    </row>
    <row r="59" spans="2:7" ht="12.75" customHeight="1" thickBot="1">
      <c r="B59" s="52"/>
      <c r="C59" s="52"/>
      <c r="D59" s="52"/>
      <c r="E59" s="52"/>
      <c r="F59" s="52"/>
      <c r="G59" s="52"/>
    </row>
    <row r="60" spans="1:11" ht="13.5" thickTop="1">
      <c r="A60" s="7" t="s">
        <v>85</v>
      </c>
      <c r="B60" s="8"/>
      <c r="C60" s="8"/>
      <c r="D60" s="8"/>
      <c r="E60" s="8"/>
      <c r="F60" s="8"/>
      <c r="G60" s="8"/>
      <c r="H60" s="8"/>
      <c r="I60" s="8"/>
      <c r="J60" s="8"/>
      <c r="K60" s="8"/>
    </row>
    <row r="61" spans="2:9" ht="12.75">
      <c r="B61" s="9" t="s">
        <v>137</v>
      </c>
      <c r="F61" s="145">
        <v>0.5</v>
      </c>
      <c r="G61" s="11" t="s">
        <v>263</v>
      </c>
      <c r="H61" s="141">
        <f>(F61)</f>
        <v>0.5</v>
      </c>
      <c r="I61" s="138" t="s">
        <v>180</v>
      </c>
    </row>
    <row r="62" spans="6:9" ht="13.5" thickBot="1">
      <c r="F62" s="46"/>
      <c r="H62" s="141">
        <f>(F31*H61)</f>
        <v>0.5922818791946308</v>
      </c>
      <c r="I62" s="138" t="s">
        <v>86</v>
      </c>
    </row>
    <row r="63" spans="1:11" ht="13.5" thickTop="1">
      <c r="A63" s="7" t="s">
        <v>44</v>
      </c>
      <c r="B63" s="8"/>
      <c r="C63" s="8"/>
      <c r="D63" s="8"/>
      <c r="E63" s="8"/>
      <c r="F63" s="120"/>
      <c r="G63" s="8"/>
      <c r="H63" s="8"/>
      <c r="I63" s="8"/>
      <c r="J63" s="8"/>
      <c r="K63" s="8"/>
    </row>
    <row r="64" spans="2:7" ht="13.5" thickBot="1">
      <c r="B64" s="9" t="s">
        <v>45</v>
      </c>
      <c r="F64" s="145">
        <v>500</v>
      </c>
      <c r="G64" s="11" t="s">
        <v>46</v>
      </c>
    </row>
    <row r="65" spans="2:7" ht="17.25" thickBot="1" thickTop="1">
      <c r="B65" s="9"/>
      <c r="F65" s="80" t="s">
        <v>155</v>
      </c>
      <c r="G65" s="11"/>
    </row>
    <row r="66" spans="2:9" ht="15" customHeight="1" thickBot="1" thickTop="1">
      <c r="B66" s="9"/>
      <c r="F66" s="11"/>
      <c r="G66" s="11"/>
      <c r="H66" s="34"/>
      <c r="I66" s="34"/>
    </row>
    <row r="67" spans="1:11" s="174" customFormat="1" ht="24.75" customHeight="1" thickTop="1">
      <c r="A67" s="172" t="s">
        <v>140</v>
      </c>
      <c r="B67" s="173"/>
      <c r="C67" s="173"/>
      <c r="D67" s="173"/>
      <c r="E67" s="173"/>
      <c r="F67" s="173"/>
      <c r="G67" s="173"/>
      <c r="H67" s="173"/>
      <c r="I67" s="173"/>
      <c r="J67" s="173"/>
      <c r="K67" s="173"/>
    </row>
    <row r="68" spans="2:7" ht="12.75">
      <c r="B68" s="18" t="s">
        <v>153</v>
      </c>
      <c r="C68" s="18"/>
      <c r="D68" s="18"/>
      <c r="E68" s="18"/>
      <c r="F68" s="18"/>
      <c r="G68" s="18"/>
    </row>
    <row r="70" ht="26.25" customHeight="1">
      <c r="B70" s="170" t="s">
        <v>195</v>
      </c>
    </row>
    <row r="72" ht="12.75">
      <c r="B72" s="21" t="s">
        <v>51</v>
      </c>
    </row>
    <row r="73" spans="2:9" ht="15" customHeight="1">
      <c r="B73" s="175" t="s">
        <v>198</v>
      </c>
      <c r="C73" s="134" t="s">
        <v>203</v>
      </c>
      <c r="I73" s="140"/>
    </row>
    <row r="74" spans="2:3" ht="15" customHeight="1">
      <c r="B74" s="175" t="s">
        <v>199</v>
      </c>
      <c r="C74" s="134" t="s">
        <v>204</v>
      </c>
    </row>
    <row r="75" spans="2:3" ht="15" customHeight="1">
      <c r="B75" s="175" t="s">
        <v>196</v>
      </c>
      <c r="C75" s="134" t="s">
        <v>205</v>
      </c>
    </row>
    <row r="76" spans="2:3" ht="15" customHeight="1">
      <c r="B76" s="175" t="s">
        <v>197</v>
      </c>
      <c r="C76" s="134" t="s">
        <v>206</v>
      </c>
    </row>
    <row r="77" spans="2:3" ht="15" customHeight="1">
      <c r="B77" s="175" t="s">
        <v>200</v>
      </c>
      <c r="C77" s="134" t="s">
        <v>207</v>
      </c>
    </row>
    <row r="78" spans="2:3" ht="15" customHeight="1">
      <c r="B78" s="175" t="s">
        <v>201</v>
      </c>
      <c r="C78" s="134" t="s">
        <v>208</v>
      </c>
    </row>
    <row r="79" spans="2:3" ht="15" customHeight="1">
      <c r="B79" s="175" t="s">
        <v>202</v>
      </c>
      <c r="C79" s="134" t="s">
        <v>209</v>
      </c>
    </row>
    <row r="80" ht="12.75">
      <c r="C80" s="21"/>
    </row>
    <row r="81" spans="2:6" s="174" customFormat="1" ht="24.75" customHeight="1">
      <c r="B81" s="181" t="s">
        <v>102</v>
      </c>
      <c r="C81" s="182"/>
      <c r="D81" s="180"/>
      <c r="E81" s="171"/>
      <c r="F81" s="171"/>
    </row>
    <row r="82" spans="2:6" s="174" customFormat="1" ht="12.75" customHeight="1">
      <c r="B82" s="181"/>
      <c r="C82" s="182"/>
      <c r="D82" s="180"/>
      <c r="E82" s="171"/>
      <c r="F82" s="171"/>
    </row>
    <row r="83" spans="2:6" ht="24.75" customHeight="1">
      <c r="B83" s="171"/>
      <c r="C83" s="183" t="s">
        <v>220</v>
      </c>
      <c r="D83" s="182" t="s">
        <v>221</v>
      </c>
      <c r="E83" s="181"/>
      <c r="F83" s="171"/>
    </row>
    <row r="85" ht="12.75">
      <c r="C85" s="21" t="s">
        <v>51</v>
      </c>
    </row>
    <row r="86" spans="3:5" ht="15" customHeight="1">
      <c r="C86" s="175" t="s">
        <v>211</v>
      </c>
      <c r="D86" s="186" t="s">
        <v>215</v>
      </c>
      <c r="E86" s="21"/>
    </row>
    <row r="87" spans="3:5" ht="15" customHeight="1">
      <c r="C87" s="175" t="s">
        <v>212</v>
      </c>
      <c r="D87" s="186" t="s">
        <v>216</v>
      </c>
      <c r="E87" s="21"/>
    </row>
    <row r="88" spans="3:5" ht="15" customHeight="1">
      <c r="C88" s="175" t="s">
        <v>213</v>
      </c>
      <c r="D88" s="186" t="s">
        <v>217</v>
      </c>
      <c r="E88" s="21"/>
    </row>
    <row r="89" spans="3:10" ht="15" customHeight="1">
      <c r="C89" s="175" t="s">
        <v>210</v>
      </c>
      <c r="D89" s="186" t="s">
        <v>218</v>
      </c>
      <c r="E89" s="21"/>
      <c r="G89" s="21"/>
      <c r="H89" s="21"/>
      <c r="I89" s="21"/>
      <c r="J89" s="21"/>
    </row>
    <row r="90" spans="2:10" ht="15" customHeight="1">
      <c r="B90" s="21"/>
      <c r="C90" s="179" t="s">
        <v>214</v>
      </c>
      <c r="D90" s="186" t="s">
        <v>219</v>
      </c>
      <c r="E90" s="21"/>
      <c r="G90" s="21"/>
      <c r="H90" s="21"/>
      <c r="I90" s="21"/>
      <c r="J90" s="21"/>
    </row>
    <row r="91" spans="2:10" ht="12.75" customHeight="1">
      <c r="B91" s="21"/>
      <c r="C91" s="179"/>
      <c r="D91" s="35"/>
      <c r="E91" s="21"/>
      <c r="G91" s="21"/>
      <c r="H91" s="21"/>
      <c r="I91" s="21"/>
      <c r="J91" s="21"/>
    </row>
    <row r="92" spans="2:10" ht="24.75" customHeight="1">
      <c r="B92" s="21"/>
      <c r="C92" s="185" t="s">
        <v>222</v>
      </c>
      <c r="D92" s="184">
        <f>((F36*F35)/F34)*(H25/2)^2</f>
        <v>4050</v>
      </c>
      <c r="E92" s="181" t="s">
        <v>48</v>
      </c>
      <c r="F92" s="21"/>
      <c r="G92" s="21"/>
      <c r="H92" s="21"/>
      <c r="I92" s="21"/>
      <c r="J92" s="21"/>
    </row>
    <row r="93" spans="3:4" ht="12.75">
      <c r="C93" s="24"/>
      <c r="D93" s="21"/>
    </row>
    <row r="94" s="171" customFormat="1" ht="24.75" customHeight="1">
      <c r="B94" s="181" t="s">
        <v>59</v>
      </c>
    </row>
    <row r="95" s="171" customFormat="1" ht="12.75" customHeight="1">
      <c r="B95" s="181"/>
    </row>
    <row r="96" spans="3:7" ht="23.25">
      <c r="C96" s="183" t="s">
        <v>223</v>
      </c>
      <c r="D96" s="187" t="s">
        <v>227</v>
      </c>
      <c r="E96" s="181" t="s">
        <v>224</v>
      </c>
      <c r="F96" s="188" t="s">
        <v>226</v>
      </c>
      <c r="G96" s="181" t="s">
        <v>225</v>
      </c>
    </row>
    <row r="97" spans="3:7" ht="12.75" customHeight="1">
      <c r="C97" s="183"/>
      <c r="D97" s="187"/>
      <c r="E97" s="181"/>
      <c r="F97" s="188"/>
      <c r="G97" s="181"/>
    </row>
    <row r="98" spans="3:6" ht="12.75">
      <c r="C98" s="176" t="s">
        <v>51</v>
      </c>
      <c r="E98" s="21"/>
      <c r="F98" s="21"/>
    </row>
    <row r="99" spans="3:11" ht="15.75">
      <c r="C99" s="175" t="s">
        <v>201</v>
      </c>
      <c r="D99" s="21" t="s">
        <v>230</v>
      </c>
      <c r="E99" s="21"/>
      <c r="J99" s="21"/>
      <c r="K99" s="21"/>
    </row>
    <row r="100" spans="3:11" ht="14.25">
      <c r="C100" s="175" t="s">
        <v>229</v>
      </c>
      <c r="D100" s="21" t="s">
        <v>231</v>
      </c>
      <c r="E100" s="21"/>
      <c r="J100" s="21"/>
      <c r="K100" s="21"/>
    </row>
    <row r="101" spans="1:4" ht="12.75">
      <c r="A101" s="9"/>
      <c r="C101" s="175"/>
      <c r="D101" s="21" t="s">
        <v>100</v>
      </c>
    </row>
    <row r="102" spans="1:4" ht="12.75">
      <c r="A102" s="9"/>
      <c r="C102" s="175" t="s">
        <v>228</v>
      </c>
      <c r="D102" s="21" t="s">
        <v>232</v>
      </c>
    </row>
    <row r="103" spans="1:4" ht="12.75">
      <c r="A103" s="9"/>
      <c r="D103" s="109" t="s">
        <v>173</v>
      </c>
    </row>
    <row r="104" ht="12.75">
      <c r="A104" s="9"/>
    </row>
    <row r="105" spans="1:2" s="171" customFormat="1" ht="24.75" customHeight="1">
      <c r="A105" s="189"/>
      <c r="B105" s="181" t="s">
        <v>94</v>
      </c>
    </row>
    <row r="106" ht="12.75">
      <c r="A106" s="9"/>
    </row>
    <row r="107" spans="1:4" s="190" customFormat="1" ht="24.75" customHeight="1">
      <c r="A107" s="168"/>
      <c r="C107" s="181" t="s">
        <v>233</v>
      </c>
      <c r="D107" s="181" t="s">
        <v>234</v>
      </c>
    </row>
    <row r="108" ht="12.75">
      <c r="A108" s="9"/>
    </row>
    <row r="109" spans="1:3" ht="12.75">
      <c r="A109" s="9"/>
      <c r="C109" s="176" t="s">
        <v>51</v>
      </c>
    </row>
    <row r="110" spans="1:4" ht="15.75">
      <c r="A110" s="9"/>
      <c r="C110" s="176" t="s">
        <v>236</v>
      </c>
      <c r="D110" s="21" t="s">
        <v>209</v>
      </c>
    </row>
    <row r="111" spans="1:4" ht="15.75">
      <c r="A111" s="9"/>
      <c r="C111" s="176" t="s">
        <v>237</v>
      </c>
      <c r="D111" s="21" t="s">
        <v>240</v>
      </c>
    </row>
    <row r="112" spans="1:4" ht="15.75">
      <c r="A112" s="9"/>
      <c r="C112" s="176" t="s">
        <v>238</v>
      </c>
      <c r="D112" s="21" t="s">
        <v>241</v>
      </c>
    </row>
    <row r="113" spans="1:4" ht="15.75">
      <c r="A113" s="9"/>
      <c r="B113" s="21"/>
      <c r="C113" s="176" t="s">
        <v>239</v>
      </c>
      <c r="D113" s="21" t="s">
        <v>235</v>
      </c>
    </row>
    <row r="114" spans="1:2" ht="12.75">
      <c r="A114" s="9"/>
      <c r="B114" s="21"/>
    </row>
    <row r="115" spans="1:6" ht="24.75" customHeight="1">
      <c r="A115" s="9"/>
      <c r="B115" s="21"/>
      <c r="C115" s="183" t="s">
        <v>233</v>
      </c>
      <c r="D115" s="184">
        <f>2*(H21*H22)+2*(H23*H21)+2*(H23*H22)</f>
        <v>1280</v>
      </c>
      <c r="E115" s="193" t="s">
        <v>242</v>
      </c>
      <c r="F115" s="191"/>
    </row>
    <row r="116" spans="1:3" ht="12.75">
      <c r="A116" s="9"/>
      <c r="C116" s="24"/>
    </row>
    <row r="117" spans="1:2" s="171" customFormat="1" ht="24.75" customHeight="1">
      <c r="A117" s="189"/>
      <c r="B117" s="181" t="s">
        <v>87</v>
      </c>
    </row>
    <row r="118" spans="1:2" s="171" customFormat="1" ht="12.75" customHeight="1">
      <c r="A118" s="189"/>
      <c r="B118" s="181"/>
    </row>
    <row r="119" spans="1:4" s="190" customFormat="1" ht="24.75" customHeight="1">
      <c r="A119" s="168"/>
      <c r="C119" s="214" t="s">
        <v>270</v>
      </c>
      <c r="D119" s="192"/>
    </row>
    <row r="120" spans="1:7" s="190" customFormat="1" ht="24.75" customHeight="1">
      <c r="A120" s="168"/>
      <c r="C120" s="214" t="s">
        <v>243</v>
      </c>
      <c r="D120" s="192" t="s">
        <v>244</v>
      </c>
      <c r="E120" s="181"/>
      <c r="F120" s="181"/>
      <c r="G120" s="181" t="s">
        <v>72</v>
      </c>
    </row>
    <row r="121" spans="1:9" s="190" customFormat="1" ht="24.75" customHeight="1">
      <c r="A121" s="168"/>
      <c r="C121" s="192" t="s">
        <v>245</v>
      </c>
      <c r="D121" s="214" t="s">
        <v>246</v>
      </c>
      <c r="E121" s="181"/>
      <c r="F121" s="168"/>
      <c r="G121" s="168"/>
      <c r="H121" s="168"/>
      <c r="I121" s="168"/>
    </row>
    <row r="122" spans="1:9" ht="12.75" customHeight="1" thickBot="1">
      <c r="A122" s="9"/>
      <c r="B122" s="21"/>
      <c r="C122" s="20"/>
      <c r="D122" s="27"/>
      <c r="E122" s="47"/>
      <c r="F122" s="47"/>
      <c r="G122" s="47"/>
      <c r="H122" s="47"/>
      <c r="I122" s="47"/>
    </row>
    <row r="123" spans="1:11" ht="15" customHeight="1" thickBot="1" thickTop="1">
      <c r="A123" s="210"/>
      <c r="B123" s="41"/>
      <c r="C123" s="212"/>
      <c r="D123" s="213"/>
      <c r="E123" s="211"/>
      <c r="F123" s="211"/>
      <c r="G123" s="211"/>
      <c r="H123" s="211"/>
      <c r="I123" s="211"/>
      <c r="J123" s="8"/>
      <c r="K123" s="8"/>
    </row>
    <row r="124" spans="2:9" ht="14.25">
      <c r="B124" s="59" t="s">
        <v>47</v>
      </c>
      <c r="C124" s="104"/>
      <c r="D124" s="105" t="s">
        <v>163</v>
      </c>
      <c r="E124" s="106" t="s">
        <v>271</v>
      </c>
      <c r="F124" s="106" t="s">
        <v>164</v>
      </c>
      <c r="G124" s="105" t="s">
        <v>165</v>
      </c>
      <c r="H124" s="105" t="s">
        <v>165</v>
      </c>
      <c r="I124" s="107" t="s">
        <v>165</v>
      </c>
    </row>
    <row r="125" spans="1:9" ht="16.5" thickBot="1">
      <c r="A125" s="47"/>
      <c r="B125" s="63" t="s">
        <v>120</v>
      </c>
      <c r="C125" s="65" t="s">
        <v>162</v>
      </c>
      <c r="D125" s="66" t="s">
        <v>119</v>
      </c>
      <c r="E125" s="108"/>
      <c r="F125" s="66" t="s">
        <v>166</v>
      </c>
      <c r="G125" s="66" t="s">
        <v>166</v>
      </c>
      <c r="H125" s="66" t="s">
        <v>121</v>
      </c>
      <c r="I125" s="64" t="s">
        <v>122</v>
      </c>
    </row>
    <row r="126" spans="2:9" ht="15.75" customHeight="1">
      <c r="B126" s="127">
        <v>0</v>
      </c>
      <c r="C126" s="128">
        <v>0</v>
      </c>
      <c r="D126" s="129" t="s">
        <v>139</v>
      </c>
      <c r="E126" s="128" t="s">
        <v>139</v>
      </c>
      <c r="F126" s="129" t="s">
        <v>139</v>
      </c>
      <c r="G126" s="130">
        <f>$H$29</f>
        <v>298</v>
      </c>
      <c r="H126" s="131">
        <f>$H$28</f>
        <v>25</v>
      </c>
      <c r="I126" s="132">
        <f>$F$28*1.8+32</f>
        <v>77</v>
      </c>
    </row>
    <row r="127" spans="2:9" ht="15.75" customHeight="1">
      <c r="B127" s="54">
        <v>1</v>
      </c>
      <c r="C127" s="48">
        <f aca="true" t="shared" si="0" ref="C127:C142">B127*60</f>
        <v>60</v>
      </c>
      <c r="D127" s="49">
        <f aca="true" t="shared" si="1" ref="D127:D142">IF(C127&lt;$D$92,($F$33/C127)^0.5,$F$34/$H$25)</f>
        <v>0.21984843263788198</v>
      </c>
      <c r="E127" s="50">
        <f aca="true" t="shared" si="2" ref="E127:E142">0.63*(($F$64/($H$62*$F$30*$H$29))^(0.72)*((D127*$D$115)/($H$62*$F$30))^(-0.36))</f>
        <v>0.14497496026281065</v>
      </c>
      <c r="F127" s="49">
        <f>E127*$H$29</f>
        <v>43.20253815831757</v>
      </c>
      <c r="G127" s="50">
        <f>F127+$H$29</f>
        <v>341.20253815831757</v>
      </c>
      <c r="H127" s="96">
        <f>G127-273</f>
        <v>68.20253815831757</v>
      </c>
      <c r="I127" s="87">
        <f>(H127*1.8)+32</f>
        <v>154.7645686849716</v>
      </c>
    </row>
    <row r="128" spans="2:9" ht="15.75" customHeight="1">
      <c r="B128" s="54">
        <v>2</v>
      </c>
      <c r="C128" s="48">
        <f t="shared" si="0"/>
        <v>120</v>
      </c>
      <c r="D128" s="49">
        <f t="shared" si="1"/>
        <v>0.15545631755148026</v>
      </c>
      <c r="E128" s="50">
        <f t="shared" si="2"/>
        <v>0.16423979625313695</v>
      </c>
      <c r="F128" s="49">
        <f aca="true" t="shared" si="3" ref="F128:F142">E128*$H$29</f>
        <v>48.94345928343481</v>
      </c>
      <c r="G128" s="50">
        <f aca="true" t="shared" si="4" ref="G128:G142">F128+$H$29</f>
        <v>346.94345928343483</v>
      </c>
      <c r="H128" s="96">
        <f aca="true" t="shared" si="5" ref="H128:H142">G128-273</f>
        <v>73.94345928343483</v>
      </c>
      <c r="I128" s="87">
        <f aca="true" t="shared" si="6" ref="I128:I142">(H128*1.8)+32</f>
        <v>165.0982267101827</v>
      </c>
    </row>
    <row r="129" spans="2:9" ht="15.75" customHeight="1">
      <c r="B129" s="54">
        <v>3</v>
      </c>
      <c r="C129" s="48">
        <f t="shared" si="0"/>
        <v>180</v>
      </c>
      <c r="D129" s="49">
        <f t="shared" si="1"/>
        <v>0.12692955176439846</v>
      </c>
      <c r="E129" s="50">
        <f t="shared" si="2"/>
        <v>0.17667488782006213</v>
      </c>
      <c r="F129" s="49">
        <f t="shared" si="3"/>
        <v>52.64911657037852</v>
      </c>
      <c r="G129" s="50">
        <f t="shared" si="4"/>
        <v>350.6491165703785</v>
      </c>
      <c r="H129" s="96">
        <f t="shared" si="5"/>
        <v>77.64911657037851</v>
      </c>
      <c r="I129" s="87">
        <f t="shared" si="6"/>
        <v>171.76840982668134</v>
      </c>
    </row>
    <row r="130" spans="2:9" ht="15.75" customHeight="1">
      <c r="B130" s="54">
        <v>4</v>
      </c>
      <c r="C130" s="48">
        <f t="shared" si="0"/>
        <v>240</v>
      </c>
      <c r="D130" s="49">
        <f t="shared" si="1"/>
        <v>0.10992421631894099</v>
      </c>
      <c r="E130" s="50">
        <f t="shared" si="2"/>
        <v>0.18606461849944417</v>
      </c>
      <c r="F130" s="49">
        <f t="shared" si="3"/>
        <v>55.44725631283436</v>
      </c>
      <c r="G130" s="50">
        <f t="shared" si="4"/>
        <v>353.4472563128344</v>
      </c>
      <c r="H130" s="96">
        <f t="shared" si="5"/>
        <v>80.44725631283438</v>
      </c>
      <c r="I130" s="87">
        <f t="shared" si="6"/>
        <v>176.80506136310188</v>
      </c>
    </row>
    <row r="131" spans="2:9" ht="15.75" customHeight="1">
      <c r="B131" s="54">
        <v>5</v>
      </c>
      <c r="C131" s="48">
        <f t="shared" si="0"/>
        <v>300</v>
      </c>
      <c r="D131" s="49">
        <f t="shared" si="1"/>
        <v>0.09831920802501751</v>
      </c>
      <c r="E131" s="50">
        <f t="shared" si="2"/>
        <v>0.19369017839818248</v>
      </c>
      <c r="F131" s="49">
        <f t="shared" si="3"/>
        <v>57.71967316265838</v>
      </c>
      <c r="G131" s="50">
        <f t="shared" si="4"/>
        <v>355.7196731626584</v>
      </c>
      <c r="H131" s="96">
        <f t="shared" si="5"/>
        <v>82.71967316265841</v>
      </c>
      <c r="I131" s="87">
        <f t="shared" si="6"/>
        <v>180.89541169278513</v>
      </c>
    </row>
    <row r="132" spans="2:9" ht="15.75" customHeight="1">
      <c r="B132" s="54">
        <v>10</v>
      </c>
      <c r="C132" s="48">
        <f t="shared" si="0"/>
        <v>600</v>
      </c>
      <c r="D132" s="49">
        <f t="shared" si="1"/>
        <v>0.0695221787153807</v>
      </c>
      <c r="E132" s="50">
        <f t="shared" si="2"/>
        <v>0.21942848184736932</v>
      </c>
      <c r="F132" s="49">
        <f t="shared" si="3"/>
        <v>65.38968759051606</v>
      </c>
      <c r="G132" s="50">
        <f t="shared" si="4"/>
        <v>363.3896875905161</v>
      </c>
      <c r="H132" s="96">
        <f t="shared" si="5"/>
        <v>90.38968759051608</v>
      </c>
      <c r="I132" s="87">
        <f t="shared" si="6"/>
        <v>194.70143766292895</v>
      </c>
    </row>
    <row r="133" spans="2:9" ht="15.75" customHeight="1">
      <c r="B133" s="54">
        <v>15</v>
      </c>
      <c r="C133" s="48">
        <f t="shared" si="0"/>
        <v>900</v>
      </c>
      <c r="D133" s="49">
        <f t="shared" si="1"/>
        <v>0.056764621219754674</v>
      </c>
      <c r="E133" s="50">
        <f t="shared" si="2"/>
        <v>0.2360420756681867</v>
      </c>
      <c r="F133" s="49">
        <f t="shared" si="3"/>
        <v>70.34053854911963</v>
      </c>
      <c r="G133" s="50">
        <f t="shared" si="4"/>
        <v>368.34053854911963</v>
      </c>
      <c r="H133" s="96">
        <f t="shared" si="5"/>
        <v>95.34053854911963</v>
      </c>
      <c r="I133" s="87">
        <f t="shared" si="6"/>
        <v>203.61296938841534</v>
      </c>
    </row>
    <row r="134" spans="2:9" ht="15.75" customHeight="1">
      <c r="B134" s="54">
        <v>20</v>
      </c>
      <c r="C134" s="48">
        <f t="shared" si="0"/>
        <v>1200</v>
      </c>
      <c r="D134" s="49">
        <f t="shared" si="1"/>
        <v>0.049159604012508754</v>
      </c>
      <c r="E134" s="50">
        <f t="shared" si="2"/>
        <v>0.24858699105980642</v>
      </c>
      <c r="F134" s="49">
        <f t="shared" si="3"/>
        <v>74.07892333582231</v>
      </c>
      <c r="G134" s="50">
        <f t="shared" si="4"/>
        <v>372.0789233358223</v>
      </c>
      <c r="H134" s="96">
        <f t="shared" si="5"/>
        <v>99.07892333582231</v>
      </c>
      <c r="I134" s="87">
        <f t="shared" si="6"/>
        <v>210.34206200448017</v>
      </c>
    </row>
    <row r="135" spans="2:9" ht="15.75" customHeight="1">
      <c r="B135" s="54">
        <v>25</v>
      </c>
      <c r="C135" s="48">
        <f t="shared" si="0"/>
        <v>1500</v>
      </c>
      <c r="D135" s="49">
        <f t="shared" si="1"/>
        <v>0.0439696865275764</v>
      </c>
      <c r="E135" s="50">
        <f t="shared" si="2"/>
        <v>0.2587749300976593</v>
      </c>
      <c r="F135" s="49">
        <f t="shared" si="3"/>
        <v>77.11492916910247</v>
      </c>
      <c r="G135" s="50">
        <f t="shared" si="4"/>
        <v>375.1149291691025</v>
      </c>
      <c r="H135" s="96">
        <f t="shared" si="5"/>
        <v>102.11492916910248</v>
      </c>
      <c r="I135" s="87">
        <f t="shared" si="6"/>
        <v>215.80687250438447</v>
      </c>
    </row>
    <row r="136" spans="2:9" ht="15.75" customHeight="1">
      <c r="B136" s="98">
        <v>30</v>
      </c>
      <c r="C136" s="99">
        <f t="shared" si="0"/>
        <v>1800</v>
      </c>
      <c r="D136" s="49">
        <f t="shared" si="1"/>
        <v>0.04013864859597432</v>
      </c>
      <c r="E136" s="101">
        <f t="shared" si="2"/>
        <v>0.2674082637762602</v>
      </c>
      <c r="F136" s="100">
        <f t="shared" si="3"/>
        <v>79.68766260532554</v>
      </c>
      <c r="G136" s="101">
        <f t="shared" si="4"/>
        <v>377.68766260532556</v>
      </c>
      <c r="H136" s="102">
        <f t="shared" si="5"/>
        <v>104.68766260532556</v>
      </c>
      <c r="I136" s="103">
        <f t="shared" si="6"/>
        <v>220.43779268958602</v>
      </c>
    </row>
    <row r="137" spans="2:9" ht="15.75" customHeight="1">
      <c r="B137" s="98">
        <v>35</v>
      </c>
      <c r="C137" s="99">
        <f t="shared" si="0"/>
        <v>2100</v>
      </c>
      <c r="D137" s="49">
        <f t="shared" si="1"/>
        <v>0.03716116764786032</v>
      </c>
      <c r="E137" s="101">
        <f t="shared" si="2"/>
        <v>0.2749319715091734</v>
      </c>
      <c r="F137" s="100">
        <f t="shared" si="3"/>
        <v>81.92972750973368</v>
      </c>
      <c r="G137" s="101">
        <f t="shared" si="4"/>
        <v>379.92972750973365</v>
      </c>
      <c r="H137" s="102">
        <f t="shared" si="5"/>
        <v>106.92972750973365</v>
      </c>
      <c r="I137" s="103">
        <f t="shared" si="6"/>
        <v>224.47350951752057</v>
      </c>
    </row>
    <row r="138" spans="2:9" ht="15.75" customHeight="1">
      <c r="B138" s="98">
        <v>40</v>
      </c>
      <c r="C138" s="99">
        <f t="shared" si="0"/>
        <v>2400</v>
      </c>
      <c r="D138" s="49">
        <f t="shared" si="1"/>
        <v>0.03476108935769035</v>
      </c>
      <c r="E138" s="101">
        <f t="shared" si="2"/>
        <v>0.28162019626582546</v>
      </c>
      <c r="F138" s="100">
        <f t="shared" si="3"/>
        <v>83.92281848721599</v>
      </c>
      <c r="G138" s="101">
        <f t="shared" si="4"/>
        <v>381.922818487216</v>
      </c>
      <c r="H138" s="102">
        <f t="shared" si="5"/>
        <v>108.92281848721598</v>
      </c>
      <c r="I138" s="103">
        <f t="shared" si="6"/>
        <v>228.06107327698876</v>
      </c>
    </row>
    <row r="139" spans="2:9" ht="15.75" customHeight="1">
      <c r="B139" s="98">
        <v>45</v>
      </c>
      <c r="C139" s="99">
        <f t="shared" si="0"/>
        <v>2700</v>
      </c>
      <c r="D139" s="49">
        <f t="shared" si="1"/>
        <v>0.032773069341672505</v>
      </c>
      <c r="E139" s="101">
        <f t="shared" si="2"/>
        <v>0.2876545519577507</v>
      </c>
      <c r="F139" s="100">
        <f t="shared" si="3"/>
        <v>85.72105648340971</v>
      </c>
      <c r="G139" s="101">
        <f t="shared" si="4"/>
        <v>383.7210564834097</v>
      </c>
      <c r="H139" s="102">
        <f t="shared" si="5"/>
        <v>110.72105648340971</v>
      </c>
      <c r="I139" s="103">
        <f t="shared" si="6"/>
        <v>231.2979016701375</v>
      </c>
    </row>
    <row r="140" spans="2:9" ht="15.75" customHeight="1">
      <c r="B140" s="98">
        <v>50</v>
      </c>
      <c r="C140" s="99">
        <f t="shared" si="0"/>
        <v>3000</v>
      </c>
      <c r="D140" s="49">
        <f t="shared" si="1"/>
        <v>0.03109126351029605</v>
      </c>
      <c r="E140" s="101">
        <f t="shared" si="2"/>
        <v>0.2931619482261849</v>
      </c>
      <c r="F140" s="100">
        <f t="shared" si="3"/>
        <v>87.3622605714031</v>
      </c>
      <c r="G140" s="101">
        <f t="shared" si="4"/>
        <v>385.3622605714031</v>
      </c>
      <c r="H140" s="102">
        <f t="shared" si="5"/>
        <v>112.36226057140311</v>
      </c>
      <c r="I140" s="103">
        <f t="shared" si="6"/>
        <v>234.2520690285256</v>
      </c>
    </row>
    <row r="141" spans="2:9" ht="15.75" customHeight="1">
      <c r="B141" s="98">
        <v>55</v>
      </c>
      <c r="C141" s="99">
        <f t="shared" si="0"/>
        <v>3300</v>
      </c>
      <c r="D141" s="49">
        <f t="shared" si="1"/>
        <v>0.029644356609443874</v>
      </c>
      <c r="E141" s="101">
        <f t="shared" si="2"/>
        <v>0.2982347753313798</v>
      </c>
      <c r="F141" s="100">
        <f t="shared" si="3"/>
        <v>88.8739630487512</v>
      </c>
      <c r="G141" s="101">
        <f t="shared" si="4"/>
        <v>386.8739630487512</v>
      </c>
      <c r="H141" s="102">
        <f t="shared" si="5"/>
        <v>113.8739630487512</v>
      </c>
      <c r="I141" s="103">
        <f t="shared" si="6"/>
        <v>236.97313348775216</v>
      </c>
    </row>
    <row r="142" spans="2:9" ht="15.75" customHeight="1" thickBot="1">
      <c r="B142" s="55">
        <v>60</v>
      </c>
      <c r="C142" s="56">
        <f t="shared" si="0"/>
        <v>3600</v>
      </c>
      <c r="D142" s="57">
        <f t="shared" si="1"/>
        <v>0.028382310609877337</v>
      </c>
      <c r="E142" s="58">
        <f t="shared" si="2"/>
        <v>0.3029425128270535</v>
      </c>
      <c r="F142" s="57">
        <f t="shared" si="3"/>
        <v>90.27686882246194</v>
      </c>
      <c r="G142" s="58">
        <f t="shared" si="4"/>
        <v>388.27686882246195</v>
      </c>
      <c r="H142" s="97">
        <f t="shared" si="5"/>
        <v>115.27686882246195</v>
      </c>
      <c r="I142" s="88">
        <f t="shared" si="6"/>
        <v>239.49836388043153</v>
      </c>
    </row>
    <row r="145" ht="18.75" customHeight="1">
      <c r="C145" s="28"/>
    </row>
    <row r="146" ht="18.75" customHeight="1">
      <c r="C146" s="28"/>
    </row>
    <row r="147" ht="18.75" customHeight="1">
      <c r="C147" s="28"/>
    </row>
    <row r="148" ht="18.75" customHeight="1">
      <c r="C148" s="28"/>
    </row>
    <row r="149" ht="18.75" customHeight="1">
      <c r="C149" s="28"/>
    </row>
    <row r="150" ht="18.75" customHeight="1">
      <c r="C150" s="28"/>
    </row>
    <row r="151" ht="18.75" customHeight="1">
      <c r="C151" s="28"/>
    </row>
    <row r="152" ht="18.75" customHeight="1"/>
    <row r="153" ht="18.75" customHeight="1"/>
    <row r="154" ht="18.75" customHeight="1"/>
    <row r="155" ht="18.75" customHeight="1"/>
    <row r="156" ht="18.75" customHeight="1"/>
    <row r="157" ht="18.75" customHeight="1"/>
    <row r="158" ht="18.75" customHeight="1"/>
    <row r="159" ht="25.5" customHeight="1"/>
    <row r="160" ht="18.75" customHeight="1"/>
    <row r="161" ht="24.75" customHeight="1"/>
    <row r="162" ht="18.75" customHeight="1"/>
    <row r="163" ht="18.75" customHeight="1"/>
    <row r="164" ht="18.75" customHeight="1"/>
    <row r="165" ht="18.75" customHeight="1"/>
    <row r="166" spans="1:11" ht="12.75" customHeight="1" thickBot="1">
      <c r="A166" s="67"/>
      <c r="B166" s="67"/>
      <c r="C166" s="67"/>
      <c r="D166" s="67"/>
      <c r="E166" s="67"/>
      <c r="F166" s="67"/>
      <c r="G166" s="67"/>
      <c r="H166" s="67"/>
      <c r="I166" s="67"/>
      <c r="J166" s="67"/>
      <c r="K166" s="67"/>
    </row>
    <row r="167" spans="1:11" ht="24.75" customHeight="1" thickTop="1">
      <c r="A167" s="172" t="s">
        <v>160</v>
      </c>
      <c r="B167" s="8"/>
      <c r="C167" s="8"/>
      <c r="D167" s="8"/>
      <c r="E167" s="8"/>
      <c r="F167" s="8"/>
      <c r="G167" s="8"/>
      <c r="H167" s="8"/>
      <c r="I167" s="8"/>
      <c r="J167" s="8"/>
      <c r="K167" s="8"/>
    </row>
    <row r="168" spans="2:6" ht="12.75">
      <c r="B168" s="18" t="s">
        <v>161</v>
      </c>
      <c r="C168" s="18"/>
      <c r="D168" s="18"/>
      <c r="E168" s="18"/>
      <c r="F168" s="18"/>
    </row>
    <row r="170" spans="3:7" s="174" customFormat="1" ht="24.75" customHeight="1">
      <c r="C170" s="181" t="s">
        <v>102</v>
      </c>
      <c r="E170" s="182"/>
      <c r="F170" s="171"/>
      <c r="G170" s="171"/>
    </row>
    <row r="171" spans="4:7" s="174" customFormat="1" ht="12.75" customHeight="1">
      <c r="D171" s="181"/>
      <c r="E171" s="182"/>
      <c r="F171" s="171"/>
      <c r="G171" s="171"/>
    </row>
    <row r="172" spans="4:7" ht="24.75" customHeight="1">
      <c r="D172" s="183" t="s">
        <v>220</v>
      </c>
      <c r="E172" s="182" t="s">
        <v>247</v>
      </c>
      <c r="F172" s="171"/>
      <c r="G172" s="171"/>
    </row>
    <row r="173" spans="4:5" ht="12.75" customHeight="1">
      <c r="D173" s="177"/>
      <c r="E173" s="178"/>
    </row>
    <row r="174" ht="12.75">
      <c r="D174" s="176" t="s">
        <v>51</v>
      </c>
    </row>
    <row r="175" ht="15.75">
      <c r="E175" s="35" t="s">
        <v>172</v>
      </c>
    </row>
    <row r="176" ht="14.25">
      <c r="E176" s="36" t="s">
        <v>181</v>
      </c>
    </row>
    <row r="177" spans="4:5" ht="15.75">
      <c r="D177" s="21"/>
      <c r="E177" s="35" t="s">
        <v>184</v>
      </c>
    </row>
    <row r="178" spans="4:5" ht="12.75">
      <c r="D178" s="21"/>
      <c r="E178" s="35" t="s">
        <v>182</v>
      </c>
    </row>
    <row r="179" spans="4:5" ht="12.75">
      <c r="D179" s="21"/>
      <c r="E179" s="36" t="s">
        <v>183</v>
      </c>
    </row>
    <row r="181" spans="4:6" s="171" customFormat="1" ht="24.75" customHeight="1">
      <c r="D181" s="183" t="s">
        <v>220</v>
      </c>
      <c r="E181" s="181">
        <f>((F36*F35)/F34)*(H25/2)^2</f>
        <v>4050</v>
      </c>
      <c r="F181" s="181" t="s">
        <v>48</v>
      </c>
    </row>
    <row r="183" s="171" customFormat="1" ht="24.75" customHeight="1">
      <c r="C183" s="181" t="s">
        <v>59</v>
      </c>
    </row>
    <row r="185" spans="4:8" s="190" customFormat="1" ht="24.75" customHeight="1">
      <c r="D185" s="183" t="s">
        <v>223</v>
      </c>
      <c r="E185" s="181" t="s">
        <v>248</v>
      </c>
      <c r="F185" s="181" t="s">
        <v>224</v>
      </c>
      <c r="G185" s="188" t="s">
        <v>249</v>
      </c>
      <c r="H185" s="194" t="s">
        <v>225</v>
      </c>
    </row>
    <row r="186" spans="4:8" s="190" customFormat="1" ht="12.75" customHeight="1">
      <c r="D186" s="181"/>
      <c r="E186" s="181"/>
      <c r="F186" s="181"/>
      <c r="G186" s="188"/>
      <c r="H186" s="194"/>
    </row>
    <row r="187" spans="4:11" ht="12.75">
      <c r="D187" s="176" t="s">
        <v>51</v>
      </c>
      <c r="F187" s="21"/>
      <c r="G187" s="21"/>
      <c r="J187" s="21"/>
      <c r="K187" s="21"/>
    </row>
    <row r="188" spans="4:11" ht="15" customHeight="1">
      <c r="D188" s="195" t="s">
        <v>251</v>
      </c>
      <c r="E188" s="133" t="s">
        <v>230</v>
      </c>
      <c r="F188" s="21"/>
      <c r="J188" s="21"/>
      <c r="K188" s="21"/>
    </row>
    <row r="189" spans="1:6" ht="15" customHeight="1">
      <c r="A189" s="9"/>
      <c r="D189" s="195" t="s">
        <v>252</v>
      </c>
      <c r="E189" s="133" t="s">
        <v>231</v>
      </c>
      <c r="F189" s="21"/>
    </row>
    <row r="190" spans="1:5" ht="15" customHeight="1">
      <c r="A190" s="9"/>
      <c r="D190" s="195"/>
      <c r="E190" s="133" t="s">
        <v>100</v>
      </c>
    </row>
    <row r="191" spans="1:6" ht="15" customHeight="1">
      <c r="A191" s="9"/>
      <c r="D191" s="195" t="s">
        <v>253</v>
      </c>
      <c r="E191" s="133" t="s">
        <v>250</v>
      </c>
      <c r="F191" s="135"/>
    </row>
    <row r="192" spans="1:6" ht="15" customHeight="1">
      <c r="A192" s="9"/>
      <c r="D192" s="21"/>
      <c r="E192" s="136" t="s">
        <v>173</v>
      </c>
      <c r="F192" s="135"/>
    </row>
    <row r="193" spans="1:5" ht="12.75">
      <c r="A193" s="9"/>
      <c r="C193" s="21"/>
      <c r="D193" s="136"/>
      <c r="E193" s="135"/>
    </row>
    <row r="194" spans="1:3" ht="24.75" customHeight="1">
      <c r="A194" s="9"/>
      <c r="C194" s="181" t="s">
        <v>94</v>
      </c>
    </row>
    <row r="195" spans="1:3" ht="12.75" customHeight="1">
      <c r="A195" s="9"/>
      <c r="C195" s="181"/>
    </row>
    <row r="196" spans="1:6" ht="24.75" customHeight="1">
      <c r="A196" s="9"/>
      <c r="D196" s="183" t="s">
        <v>233</v>
      </c>
      <c r="E196" s="181" t="s">
        <v>254</v>
      </c>
      <c r="F196" s="190"/>
    </row>
    <row r="197" spans="1:5" ht="12.75">
      <c r="A197" s="9"/>
      <c r="D197" s="176"/>
      <c r="E197" s="21"/>
    </row>
    <row r="198" spans="1:6" s="190" customFormat="1" ht="24.75" customHeight="1">
      <c r="A198" s="168"/>
      <c r="D198" s="183" t="s">
        <v>233</v>
      </c>
      <c r="E198" s="184">
        <f>2*(H21*H22)+2*(H23*H21)+2*(H23*H22)</f>
        <v>1280</v>
      </c>
      <c r="F198" s="181" t="s">
        <v>242</v>
      </c>
    </row>
    <row r="199" spans="1:3" ht="12.75">
      <c r="A199" s="9"/>
      <c r="C199" s="24"/>
    </row>
    <row r="200" spans="1:3" s="171" customFormat="1" ht="24.75" customHeight="1">
      <c r="A200" s="189"/>
      <c r="C200" s="181" t="s">
        <v>87</v>
      </c>
    </row>
    <row r="201" spans="1:4" ht="12.75">
      <c r="A201" s="9"/>
      <c r="C201" s="20"/>
      <c r="D201" s="21"/>
    </row>
    <row r="202" spans="1:5" s="190" customFormat="1" ht="24.75" customHeight="1">
      <c r="A202" s="168"/>
      <c r="D202" s="185" t="s">
        <v>255</v>
      </c>
      <c r="E202" s="181" t="s">
        <v>256</v>
      </c>
    </row>
    <row r="203" spans="1:9" ht="15.75">
      <c r="A203" s="9"/>
      <c r="I203" s="47"/>
    </row>
    <row r="204" spans="1:9" ht="15.75">
      <c r="A204" s="9"/>
      <c r="D204" s="176" t="s">
        <v>51</v>
      </c>
      <c r="I204" s="47"/>
    </row>
    <row r="205" spans="1:9" ht="16.5">
      <c r="A205" s="9"/>
      <c r="D205" s="175" t="s">
        <v>198</v>
      </c>
      <c r="E205" s="21" t="s">
        <v>257</v>
      </c>
      <c r="I205" s="47"/>
    </row>
    <row r="206" spans="1:9" ht="16.5">
      <c r="A206" s="9"/>
      <c r="D206" s="175" t="s">
        <v>199</v>
      </c>
      <c r="E206" s="21" t="s">
        <v>204</v>
      </c>
      <c r="I206" s="47"/>
    </row>
    <row r="207" spans="1:9" ht="15.75">
      <c r="A207" s="9"/>
      <c r="D207" s="175" t="s">
        <v>196</v>
      </c>
      <c r="E207" s="21" t="s">
        <v>205</v>
      </c>
      <c r="I207" s="47"/>
    </row>
    <row r="208" spans="1:9" ht="15.75">
      <c r="A208" s="9"/>
      <c r="D208" s="175" t="s">
        <v>197</v>
      </c>
      <c r="E208" s="21" t="s">
        <v>206</v>
      </c>
      <c r="I208" s="47"/>
    </row>
    <row r="209" spans="1:9" ht="16.5">
      <c r="A209" s="9"/>
      <c r="D209" s="175" t="s">
        <v>200</v>
      </c>
      <c r="E209" s="21" t="s">
        <v>207</v>
      </c>
      <c r="I209" s="47"/>
    </row>
    <row r="210" spans="1:9" ht="17.25" customHeight="1">
      <c r="A210" s="9"/>
      <c r="D210" s="175" t="s">
        <v>201</v>
      </c>
      <c r="E210" s="21" t="s">
        <v>208</v>
      </c>
      <c r="I210" s="47"/>
    </row>
    <row r="211" spans="1:9" ht="17.25" customHeight="1">
      <c r="A211" s="9"/>
      <c r="D211" s="175" t="s">
        <v>202</v>
      </c>
      <c r="E211" s="21" t="s">
        <v>209</v>
      </c>
      <c r="I211" s="47"/>
    </row>
    <row r="212" spans="1:11" ht="20.25" customHeight="1" thickBot="1">
      <c r="A212" s="218"/>
      <c r="B212" s="67"/>
      <c r="C212" s="67"/>
      <c r="D212" s="67"/>
      <c r="E212" s="67"/>
      <c r="F212" s="67"/>
      <c r="G212" s="67"/>
      <c r="H212" s="67"/>
      <c r="I212" s="219"/>
      <c r="J212" s="67"/>
      <c r="K212" s="67"/>
    </row>
    <row r="213" spans="2:9" ht="16.5" thickTop="1">
      <c r="B213" s="284" t="s">
        <v>47</v>
      </c>
      <c r="C213" s="285"/>
      <c r="D213" s="215" t="s">
        <v>163</v>
      </c>
      <c r="E213" s="216" t="s">
        <v>164</v>
      </c>
      <c r="F213" s="215" t="s">
        <v>165</v>
      </c>
      <c r="G213" s="215" t="s">
        <v>165</v>
      </c>
      <c r="H213" s="217" t="s">
        <v>165</v>
      </c>
      <c r="I213" s="47"/>
    </row>
    <row r="214" spans="1:8" ht="15.75" customHeight="1" thickBot="1">
      <c r="A214" s="9"/>
      <c r="B214" s="63" t="s">
        <v>120</v>
      </c>
      <c r="C214" s="89" t="s">
        <v>162</v>
      </c>
      <c r="D214" s="66" t="s">
        <v>119</v>
      </c>
      <c r="E214" s="66" t="s">
        <v>166</v>
      </c>
      <c r="F214" s="66" t="s">
        <v>166</v>
      </c>
      <c r="G214" s="66" t="s">
        <v>121</v>
      </c>
      <c r="H214" s="64" t="s">
        <v>122</v>
      </c>
    </row>
    <row r="215" spans="1:8" ht="15.75" customHeight="1">
      <c r="A215" s="9"/>
      <c r="B215" s="62">
        <v>0</v>
      </c>
      <c r="C215" s="61">
        <v>0</v>
      </c>
      <c r="D215" s="60" t="s">
        <v>139</v>
      </c>
      <c r="E215" s="60" t="s">
        <v>139</v>
      </c>
      <c r="F215" s="51">
        <f>$H$29</f>
        <v>298</v>
      </c>
      <c r="G215" s="95">
        <f>$H$28</f>
        <v>25</v>
      </c>
      <c r="H215" s="86">
        <f>$F$28*1.8+32</f>
        <v>77</v>
      </c>
    </row>
    <row r="216" spans="1:8" ht="15.75" customHeight="1">
      <c r="A216" s="9"/>
      <c r="B216" s="54">
        <v>1</v>
      </c>
      <c r="C216" s="125">
        <f aca="true" t="shared" si="7" ref="C216:C231">B216*60</f>
        <v>60</v>
      </c>
      <c r="D216" s="49">
        <f aca="true" t="shared" si="8" ref="D216:D231">IF(C216&lt;$E$181,(0.4*($F$33/C216)^0.5),0.4*($F$34/$H$25))</f>
        <v>0.0879393730551528</v>
      </c>
      <c r="E216" s="50">
        <f aca="true" t="shared" si="9" ref="E216:E231">$F$64/($H$62*$F$30+D216*$E$198)</f>
        <v>4.418730208033397</v>
      </c>
      <c r="F216" s="49">
        <f>E216+$H$29</f>
        <v>302.4187302080334</v>
      </c>
      <c r="G216" s="96">
        <f>F216-273</f>
        <v>29.418730208033423</v>
      </c>
      <c r="H216" s="87">
        <f>(G216*1.8)+32</f>
        <v>84.95371437446016</v>
      </c>
    </row>
    <row r="217" spans="1:8" ht="15.75" customHeight="1">
      <c r="A217" s="9"/>
      <c r="B217" s="54">
        <v>2</v>
      </c>
      <c r="C217" s="125">
        <f t="shared" si="7"/>
        <v>120</v>
      </c>
      <c r="D217" s="49">
        <f t="shared" si="8"/>
        <v>0.062182527020592106</v>
      </c>
      <c r="E217" s="50">
        <f t="shared" si="9"/>
        <v>6.235508952682452</v>
      </c>
      <c r="F217" s="49">
        <f aca="true" t="shared" si="10" ref="F217:F231">E217+$H$29</f>
        <v>304.23550895268244</v>
      </c>
      <c r="G217" s="96">
        <f aca="true" t="shared" si="11" ref="G217:G231">F217-273</f>
        <v>31.235508952682437</v>
      </c>
      <c r="H217" s="87">
        <f aca="true" t="shared" si="12" ref="H217:H231">(G217*1.8)+32</f>
        <v>88.2239161148284</v>
      </c>
    </row>
    <row r="218" spans="1:8" ht="15.75" customHeight="1">
      <c r="A218" s="9"/>
      <c r="B218" s="54">
        <v>3</v>
      </c>
      <c r="C218" s="125">
        <f t="shared" si="7"/>
        <v>180</v>
      </c>
      <c r="D218" s="49">
        <f t="shared" si="8"/>
        <v>0.05077182070575939</v>
      </c>
      <c r="E218" s="50">
        <f t="shared" si="9"/>
        <v>7.6242510024703165</v>
      </c>
      <c r="F218" s="49">
        <f t="shared" si="10"/>
        <v>305.6242510024703</v>
      </c>
      <c r="G218" s="96">
        <f t="shared" si="11"/>
        <v>32.62425100247032</v>
      </c>
      <c r="H218" s="87">
        <f t="shared" si="12"/>
        <v>90.72365180444658</v>
      </c>
    </row>
    <row r="219" spans="1:8" ht="15.75" customHeight="1">
      <c r="A219" s="9"/>
      <c r="B219" s="54">
        <v>4</v>
      </c>
      <c r="C219" s="125">
        <f t="shared" si="7"/>
        <v>240</v>
      </c>
      <c r="D219" s="49">
        <f t="shared" si="8"/>
        <v>0.0439696865275764</v>
      </c>
      <c r="E219" s="50">
        <f t="shared" si="9"/>
        <v>8.791443646878925</v>
      </c>
      <c r="F219" s="49">
        <f t="shared" si="10"/>
        <v>306.7914436468789</v>
      </c>
      <c r="G219" s="96">
        <f t="shared" si="11"/>
        <v>33.79144364687892</v>
      </c>
      <c r="H219" s="87">
        <f t="shared" si="12"/>
        <v>92.82459856438206</v>
      </c>
    </row>
    <row r="220" spans="1:8" ht="15.75" customHeight="1">
      <c r="A220" s="9"/>
      <c r="B220" s="54">
        <v>5</v>
      </c>
      <c r="C220" s="125">
        <f t="shared" si="7"/>
        <v>300</v>
      </c>
      <c r="D220" s="49">
        <f t="shared" si="8"/>
        <v>0.03932768321000701</v>
      </c>
      <c r="E220" s="50">
        <f t="shared" si="9"/>
        <v>9.81706558229735</v>
      </c>
      <c r="F220" s="49">
        <f t="shared" si="10"/>
        <v>307.81706558229735</v>
      </c>
      <c r="G220" s="96">
        <f t="shared" si="11"/>
        <v>34.817065582297346</v>
      </c>
      <c r="H220" s="87">
        <f t="shared" si="12"/>
        <v>94.67071804813523</v>
      </c>
    </row>
    <row r="221" spans="1:8" ht="15.75" customHeight="1">
      <c r="A221" s="9"/>
      <c r="B221" s="54">
        <v>10</v>
      </c>
      <c r="C221" s="125">
        <f t="shared" si="7"/>
        <v>600</v>
      </c>
      <c r="D221" s="49">
        <f t="shared" si="8"/>
        <v>0.027808871486152284</v>
      </c>
      <c r="E221" s="50">
        <f t="shared" si="9"/>
        <v>13.816873279934898</v>
      </c>
      <c r="F221" s="49">
        <f t="shared" si="10"/>
        <v>311.8168732799349</v>
      </c>
      <c r="G221" s="96">
        <f t="shared" si="11"/>
        <v>38.816873279934896</v>
      </c>
      <c r="H221" s="87">
        <f t="shared" si="12"/>
        <v>101.87037190388281</v>
      </c>
    </row>
    <row r="222" spans="1:8" ht="15.75" customHeight="1">
      <c r="A222" s="9"/>
      <c r="B222" s="54">
        <v>15</v>
      </c>
      <c r="C222" s="125">
        <f t="shared" si="7"/>
        <v>900</v>
      </c>
      <c r="D222" s="49">
        <f t="shared" si="8"/>
        <v>0.022705848487901872</v>
      </c>
      <c r="E222" s="50">
        <f t="shared" si="9"/>
        <v>16.86012653420653</v>
      </c>
      <c r="F222" s="49">
        <f t="shared" si="10"/>
        <v>314.86012653420653</v>
      </c>
      <c r="G222" s="96">
        <f t="shared" si="11"/>
        <v>41.86012653420653</v>
      </c>
      <c r="H222" s="87">
        <f t="shared" si="12"/>
        <v>107.34822776157175</v>
      </c>
    </row>
    <row r="223" spans="2:8" ht="15.75" customHeight="1">
      <c r="B223" s="54">
        <v>20</v>
      </c>
      <c r="C223" s="125">
        <f t="shared" si="7"/>
        <v>1200</v>
      </c>
      <c r="D223" s="49">
        <f t="shared" si="8"/>
        <v>0.019663841605003504</v>
      </c>
      <c r="E223" s="50">
        <f t="shared" si="9"/>
        <v>19.408431675160404</v>
      </c>
      <c r="F223" s="49">
        <f t="shared" si="10"/>
        <v>317.4084316751604</v>
      </c>
      <c r="G223" s="96">
        <f t="shared" si="11"/>
        <v>44.40843167516039</v>
      </c>
      <c r="H223" s="87">
        <f t="shared" si="12"/>
        <v>111.9351770152887</v>
      </c>
    </row>
    <row r="224" spans="2:8" ht="15.75" customHeight="1">
      <c r="B224" s="54">
        <v>25</v>
      </c>
      <c r="C224" s="125">
        <f t="shared" si="7"/>
        <v>1500</v>
      </c>
      <c r="D224" s="49">
        <f t="shared" si="8"/>
        <v>0.01758787461103056</v>
      </c>
      <c r="E224" s="50">
        <f t="shared" si="9"/>
        <v>21.640561083845732</v>
      </c>
      <c r="F224" s="49">
        <f t="shared" si="10"/>
        <v>319.64056108384574</v>
      </c>
      <c r="G224" s="96">
        <f t="shared" si="11"/>
        <v>46.64056108384574</v>
      </c>
      <c r="H224" s="87">
        <f t="shared" si="12"/>
        <v>115.95300995092234</v>
      </c>
    </row>
    <row r="225" spans="2:8" ht="15.75" customHeight="1">
      <c r="B225" s="54">
        <v>30</v>
      </c>
      <c r="C225" s="125">
        <f t="shared" si="7"/>
        <v>1800</v>
      </c>
      <c r="D225" s="49">
        <f t="shared" si="8"/>
        <v>0.01605545943838973</v>
      </c>
      <c r="E225" s="50">
        <f t="shared" si="9"/>
        <v>23.648186914230447</v>
      </c>
      <c r="F225" s="49">
        <f t="shared" si="10"/>
        <v>321.64818691423045</v>
      </c>
      <c r="G225" s="96">
        <f t="shared" si="11"/>
        <v>48.64818691423045</v>
      </c>
      <c r="H225" s="87">
        <f t="shared" si="12"/>
        <v>119.56673644561481</v>
      </c>
    </row>
    <row r="226" spans="2:8" ht="15.75" customHeight="1">
      <c r="B226" s="54">
        <v>35</v>
      </c>
      <c r="C226" s="125">
        <f t="shared" si="7"/>
        <v>2100</v>
      </c>
      <c r="D226" s="49">
        <f t="shared" si="8"/>
        <v>0.01486446705914413</v>
      </c>
      <c r="E226" s="50">
        <f t="shared" si="9"/>
        <v>25.4857589284774</v>
      </c>
      <c r="F226" s="49">
        <f t="shared" si="10"/>
        <v>323.4857589284774</v>
      </c>
      <c r="G226" s="96">
        <f t="shared" si="11"/>
        <v>50.48575892847742</v>
      </c>
      <c r="H226" s="87">
        <f t="shared" si="12"/>
        <v>122.87436607125936</v>
      </c>
    </row>
    <row r="227" spans="2:8" ht="15.75" customHeight="1">
      <c r="B227" s="54">
        <v>40</v>
      </c>
      <c r="C227" s="125">
        <f t="shared" si="7"/>
        <v>2400</v>
      </c>
      <c r="D227" s="49">
        <f t="shared" si="8"/>
        <v>0.013904435743076142</v>
      </c>
      <c r="E227" s="50">
        <f t="shared" si="9"/>
        <v>27.188749189819227</v>
      </c>
      <c r="F227" s="49">
        <f t="shared" si="10"/>
        <v>325.18874918981925</v>
      </c>
      <c r="G227" s="96">
        <f t="shared" si="11"/>
        <v>52.18874918981925</v>
      </c>
      <c r="H227" s="87">
        <f t="shared" si="12"/>
        <v>125.93974854167465</v>
      </c>
    </row>
    <row r="228" spans="2:8" ht="15.75" customHeight="1">
      <c r="B228" s="54">
        <v>45</v>
      </c>
      <c r="C228" s="125">
        <f t="shared" si="7"/>
        <v>2700</v>
      </c>
      <c r="D228" s="49">
        <f t="shared" si="8"/>
        <v>0.013109227736669003</v>
      </c>
      <c r="E228" s="50">
        <f t="shared" si="9"/>
        <v>28.781793247456477</v>
      </c>
      <c r="F228" s="49">
        <f t="shared" si="10"/>
        <v>326.78179324745645</v>
      </c>
      <c r="G228" s="96">
        <f t="shared" si="11"/>
        <v>53.78179324745645</v>
      </c>
      <c r="H228" s="87">
        <f t="shared" si="12"/>
        <v>128.8072278454216</v>
      </c>
    </row>
    <row r="229" spans="2:8" ht="15.75" customHeight="1">
      <c r="B229" s="54">
        <v>50</v>
      </c>
      <c r="C229" s="125">
        <f t="shared" si="7"/>
        <v>3000</v>
      </c>
      <c r="D229" s="49">
        <f t="shared" si="8"/>
        <v>0.01243650540411842</v>
      </c>
      <c r="E229" s="50">
        <f t="shared" si="9"/>
        <v>30.282825608270116</v>
      </c>
      <c r="F229" s="49">
        <f t="shared" si="10"/>
        <v>328.2828256082701</v>
      </c>
      <c r="G229" s="96">
        <f t="shared" si="11"/>
        <v>55.282825608270116</v>
      </c>
      <c r="H229" s="87">
        <f t="shared" si="12"/>
        <v>131.50908609488621</v>
      </c>
    </row>
    <row r="230" spans="2:8" ht="15.75" customHeight="1">
      <c r="B230" s="54">
        <v>55</v>
      </c>
      <c r="C230" s="125">
        <f t="shared" si="7"/>
        <v>3300</v>
      </c>
      <c r="D230" s="49">
        <f t="shared" si="8"/>
        <v>0.01185774264377755</v>
      </c>
      <c r="E230" s="50">
        <f t="shared" si="9"/>
        <v>31.705383505357357</v>
      </c>
      <c r="F230" s="49">
        <f t="shared" si="10"/>
        <v>329.70538350535736</v>
      </c>
      <c r="G230" s="96">
        <f t="shared" si="11"/>
        <v>56.70538350535736</v>
      </c>
      <c r="H230" s="87">
        <f t="shared" si="12"/>
        <v>134.06969030964325</v>
      </c>
    </row>
    <row r="231" spans="2:8" ht="13.5" thickBot="1">
      <c r="B231" s="55">
        <v>60</v>
      </c>
      <c r="C231" s="126">
        <f t="shared" si="7"/>
        <v>3600</v>
      </c>
      <c r="D231" s="57">
        <f t="shared" si="8"/>
        <v>0.011352924243950936</v>
      </c>
      <c r="E231" s="58">
        <f t="shared" si="9"/>
        <v>33.05998257258904</v>
      </c>
      <c r="F231" s="57">
        <f t="shared" si="10"/>
        <v>331.05998257258904</v>
      </c>
      <c r="G231" s="97">
        <f t="shared" si="11"/>
        <v>58.059982572589035</v>
      </c>
      <c r="H231" s="88">
        <f t="shared" si="12"/>
        <v>136.5079686306603</v>
      </c>
    </row>
    <row r="233" spans="2:8" ht="18.75" customHeight="1">
      <c r="B233" s="90"/>
      <c r="C233" s="91"/>
      <c r="D233" s="92"/>
      <c r="E233" s="92"/>
      <c r="F233" s="92"/>
      <c r="G233" s="94"/>
      <c r="H233" s="94"/>
    </row>
    <row r="234" spans="2:8" ht="18.75" customHeight="1">
      <c r="B234" s="90"/>
      <c r="C234" s="91"/>
      <c r="D234" s="92"/>
      <c r="E234" s="93"/>
      <c r="F234" s="92"/>
      <c r="G234" s="94"/>
      <c r="H234" s="94"/>
    </row>
    <row r="235" spans="2:8" ht="18.75" customHeight="1">
      <c r="B235" s="90"/>
      <c r="C235" s="91"/>
      <c r="D235" s="92"/>
      <c r="E235" s="93"/>
      <c r="F235" s="92"/>
      <c r="G235" s="94"/>
      <c r="H235" s="94"/>
    </row>
    <row r="236" spans="2:8" ht="18.75" customHeight="1">
      <c r="B236" s="90"/>
      <c r="C236" s="91"/>
      <c r="D236" s="92"/>
      <c r="E236" s="93"/>
      <c r="F236" s="92"/>
      <c r="G236" s="94"/>
      <c r="H236" s="94"/>
    </row>
    <row r="237" spans="2:8" ht="18.75" customHeight="1">
      <c r="B237" s="90"/>
      <c r="C237" s="91"/>
      <c r="D237" s="92"/>
      <c r="E237" s="93"/>
      <c r="F237" s="92"/>
      <c r="G237" s="94"/>
      <c r="H237" s="94"/>
    </row>
    <row r="238" spans="2:8" ht="18.75" customHeight="1">
      <c r="B238" s="90"/>
      <c r="C238" s="91"/>
      <c r="D238" s="92"/>
      <c r="E238" s="93"/>
      <c r="F238" s="92"/>
      <c r="G238" s="94"/>
      <c r="H238" s="94"/>
    </row>
    <row r="239" spans="2:8" ht="18.75" customHeight="1">
      <c r="B239" s="90"/>
      <c r="C239" s="91"/>
      <c r="D239" s="92"/>
      <c r="E239" s="93"/>
      <c r="F239" s="92"/>
      <c r="G239" s="94"/>
      <c r="H239" s="94"/>
    </row>
    <row r="240" spans="2:8" ht="18.75" customHeight="1">
      <c r="B240" s="90"/>
      <c r="C240" s="91"/>
      <c r="D240" s="92"/>
      <c r="E240" s="93"/>
      <c r="F240" s="92"/>
      <c r="G240" s="94"/>
      <c r="H240" s="94"/>
    </row>
    <row r="241" spans="2:8" ht="18.75" customHeight="1">
      <c r="B241" s="90"/>
      <c r="C241" s="91"/>
      <c r="D241" s="92"/>
      <c r="E241" s="93"/>
      <c r="F241" s="92"/>
      <c r="G241" s="94"/>
      <c r="H241" s="94"/>
    </row>
    <row r="242" spans="2:8" ht="18.75" customHeight="1">
      <c r="B242" s="90"/>
      <c r="C242" s="91"/>
      <c r="D242" s="92"/>
      <c r="E242" s="93"/>
      <c r="F242" s="92"/>
      <c r="G242" s="94"/>
      <c r="H242" s="94"/>
    </row>
    <row r="243" spans="2:8" ht="18.75" customHeight="1">
      <c r="B243" s="90"/>
      <c r="C243" s="91"/>
      <c r="D243" s="92"/>
      <c r="E243" s="93"/>
      <c r="F243" s="92"/>
      <c r="G243" s="94"/>
      <c r="H243" s="94"/>
    </row>
    <row r="244" spans="2:8" ht="18.75" customHeight="1">
      <c r="B244" s="90"/>
      <c r="C244" s="91"/>
      <c r="D244" s="92"/>
      <c r="E244" s="93"/>
      <c r="F244" s="92"/>
      <c r="G244" s="94"/>
      <c r="H244" s="94"/>
    </row>
    <row r="245" spans="2:8" ht="18.75" customHeight="1">
      <c r="B245" s="90"/>
      <c r="C245" s="91"/>
      <c r="D245" s="92"/>
      <c r="E245" s="93"/>
      <c r="F245" s="92"/>
      <c r="G245" s="94"/>
      <c r="H245" s="94"/>
    </row>
    <row r="246" spans="2:8" ht="18.75" customHeight="1">
      <c r="B246" s="90"/>
      <c r="C246" s="91"/>
      <c r="D246" s="92"/>
      <c r="E246" s="93"/>
      <c r="F246" s="92"/>
      <c r="G246" s="94"/>
      <c r="H246" s="94"/>
    </row>
    <row r="247" spans="2:8" ht="18.75" customHeight="1">
      <c r="B247" s="90"/>
      <c r="C247" s="91"/>
      <c r="D247" s="92"/>
      <c r="E247" s="93"/>
      <c r="F247" s="92"/>
      <c r="G247" s="94"/>
      <c r="H247" s="94"/>
    </row>
    <row r="248" spans="2:8" ht="18.75" customHeight="1">
      <c r="B248" s="90"/>
      <c r="C248" s="91"/>
      <c r="D248" s="92"/>
      <c r="E248" s="93"/>
      <c r="F248" s="92"/>
      <c r="G248" s="94"/>
      <c r="H248" s="94"/>
    </row>
    <row r="249" spans="2:8" ht="18.75" customHeight="1">
      <c r="B249" s="90"/>
      <c r="C249" s="91"/>
      <c r="D249" s="92"/>
      <c r="E249" s="93"/>
      <c r="F249" s="92"/>
      <c r="G249" s="94"/>
      <c r="H249" s="94"/>
    </row>
    <row r="250" spans="2:8" ht="18.75" customHeight="1">
      <c r="B250" s="90"/>
      <c r="C250" s="91"/>
      <c r="D250" s="92"/>
      <c r="E250" s="93"/>
      <c r="F250" s="92"/>
      <c r="G250" s="94"/>
      <c r="H250" s="94"/>
    </row>
    <row r="251" spans="2:8" ht="18.75" customHeight="1">
      <c r="B251" s="90"/>
      <c r="C251" s="91"/>
      <c r="D251" s="92"/>
      <c r="E251" s="93"/>
      <c r="F251" s="92"/>
      <c r="G251" s="94"/>
      <c r="H251" s="94"/>
    </row>
    <row r="252" spans="2:8" ht="18.75" customHeight="1">
      <c r="B252" s="90"/>
      <c r="C252" s="91"/>
      <c r="D252" s="92"/>
      <c r="E252" s="93"/>
      <c r="F252" s="92"/>
      <c r="G252" s="94"/>
      <c r="H252" s="94"/>
    </row>
    <row r="253" spans="2:8" ht="18.75" customHeight="1">
      <c r="B253" s="90"/>
      <c r="C253" s="91"/>
      <c r="D253" s="92"/>
      <c r="E253" s="93"/>
      <c r="F253" s="92"/>
      <c r="G253" s="94"/>
      <c r="H253" s="94"/>
    </row>
    <row r="254" spans="2:8" ht="18.75" customHeight="1">
      <c r="B254" s="90"/>
      <c r="C254" s="91"/>
      <c r="D254" s="92"/>
      <c r="E254" s="93"/>
      <c r="F254" s="92"/>
      <c r="G254" s="94"/>
      <c r="H254" s="94"/>
    </row>
    <row r="255" spans="2:8" ht="18.75" customHeight="1">
      <c r="B255" s="90"/>
      <c r="C255" s="91"/>
      <c r="D255" s="92"/>
      <c r="E255" s="93"/>
      <c r="F255" s="92"/>
      <c r="G255" s="94"/>
      <c r="H255" s="94"/>
    </row>
    <row r="256" spans="2:8" ht="18.75" customHeight="1">
      <c r="B256" s="90"/>
      <c r="C256" s="91"/>
      <c r="D256" s="92"/>
      <c r="E256" s="93"/>
      <c r="F256" s="92"/>
      <c r="G256" s="94"/>
      <c r="H256" s="94"/>
    </row>
    <row r="257" spans="2:8" ht="19.5" customHeight="1" thickBot="1">
      <c r="B257" s="90"/>
      <c r="C257" s="91"/>
      <c r="D257" s="92"/>
      <c r="E257" s="93"/>
      <c r="F257" s="92"/>
      <c r="G257" s="94"/>
      <c r="H257" s="94"/>
    </row>
    <row r="258" spans="1:11" ht="43.5" customHeight="1" thickBot="1" thickTop="1">
      <c r="A258" s="204" t="s">
        <v>194</v>
      </c>
      <c r="B258" s="205"/>
      <c r="C258" s="206"/>
      <c r="D258" s="207"/>
      <c r="E258" s="208"/>
      <c r="F258" s="207"/>
      <c r="G258" s="209"/>
      <c r="H258" s="209"/>
      <c r="I258" s="8"/>
      <c r="J258" s="8"/>
      <c r="K258" s="8"/>
    </row>
    <row r="259" spans="3:8" ht="13.5" thickTop="1">
      <c r="C259" s="91"/>
      <c r="D259" s="92"/>
      <c r="E259" s="93"/>
      <c r="F259" s="92"/>
      <c r="G259" s="94"/>
      <c r="H259" s="94"/>
    </row>
    <row r="260" spans="2:8" ht="18.75" customHeight="1">
      <c r="B260" s="90"/>
      <c r="C260" s="91"/>
      <c r="D260" s="92"/>
      <c r="E260" s="93"/>
      <c r="F260" s="92"/>
      <c r="G260" s="94"/>
      <c r="H260" s="94"/>
    </row>
    <row r="261" spans="2:8" ht="18.75" customHeight="1">
      <c r="B261" s="90"/>
      <c r="C261" s="91"/>
      <c r="D261" s="92"/>
      <c r="E261" s="93"/>
      <c r="F261" s="92"/>
      <c r="G261" s="94"/>
      <c r="H261" s="94"/>
    </row>
    <row r="262" spans="2:8" ht="18.75" customHeight="1">
      <c r="B262" s="90"/>
      <c r="C262" s="91"/>
      <c r="D262" s="92"/>
      <c r="E262" s="93"/>
      <c r="F262" s="92"/>
      <c r="G262" s="94"/>
      <c r="H262" s="94"/>
    </row>
    <row r="263" spans="2:8" ht="18.75" customHeight="1">
      <c r="B263" s="90"/>
      <c r="C263" s="91"/>
      <c r="D263" s="92"/>
      <c r="E263" s="93"/>
      <c r="F263" s="92"/>
      <c r="G263" s="94"/>
      <c r="H263" s="94"/>
    </row>
    <row r="264" spans="2:8" ht="18.75" customHeight="1">
      <c r="B264" s="90"/>
      <c r="C264" s="91"/>
      <c r="D264" s="92"/>
      <c r="E264" s="93"/>
      <c r="F264" s="92"/>
      <c r="G264" s="94"/>
      <c r="H264" s="94"/>
    </row>
    <row r="265" spans="2:8" ht="18.75" customHeight="1">
      <c r="B265" s="90"/>
      <c r="C265" s="91"/>
      <c r="D265" s="92"/>
      <c r="E265" s="93"/>
      <c r="F265" s="92"/>
      <c r="G265" s="94"/>
      <c r="H265" s="94"/>
    </row>
    <row r="266" spans="2:8" ht="18.75" customHeight="1">
      <c r="B266" s="90"/>
      <c r="C266" s="91"/>
      <c r="D266" s="92"/>
      <c r="E266" s="93"/>
      <c r="F266" s="92"/>
      <c r="G266" s="94"/>
      <c r="H266" s="94"/>
    </row>
    <row r="267" spans="2:8" ht="18.75" customHeight="1">
      <c r="B267" s="90"/>
      <c r="C267" s="91"/>
      <c r="D267" s="92"/>
      <c r="E267" s="93"/>
      <c r="F267" s="92"/>
      <c r="G267" s="94"/>
      <c r="H267" s="94"/>
    </row>
    <row r="268" spans="2:8" ht="18.75" customHeight="1">
      <c r="B268" s="90"/>
      <c r="C268" s="91"/>
      <c r="D268" s="92"/>
      <c r="E268" s="93"/>
      <c r="F268" s="92"/>
      <c r="G268" s="94"/>
      <c r="H268" s="94"/>
    </row>
    <row r="269" spans="2:8" ht="18.75" customHeight="1">
      <c r="B269" s="90"/>
      <c r="C269" s="91"/>
      <c r="D269" s="92"/>
      <c r="E269" s="93"/>
      <c r="F269" s="92"/>
      <c r="G269" s="94"/>
      <c r="H269" s="94"/>
    </row>
    <row r="270" spans="2:8" ht="18.75" customHeight="1">
      <c r="B270" s="90"/>
      <c r="C270" s="91"/>
      <c r="D270" s="92"/>
      <c r="E270" s="93"/>
      <c r="F270" s="92"/>
      <c r="G270" s="94"/>
      <c r="H270" s="94"/>
    </row>
    <row r="271" spans="2:8" ht="18.75" customHeight="1">
      <c r="B271" s="90"/>
      <c r="C271" s="91"/>
      <c r="D271" s="92"/>
      <c r="E271" s="93"/>
      <c r="F271" s="92"/>
      <c r="G271" s="94"/>
      <c r="H271" s="94"/>
    </row>
    <row r="272" spans="2:8" ht="18.75" customHeight="1">
      <c r="B272" s="90"/>
      <c r="C272" s="91"/>
      <c r="D272" s="92"/>
      <c r="E272" s="93"/>
      <c r="F272" s="92"/>
      <c r="G272" s="94"/>
      <c r="H272" s="94"/>
    </row>
    <row r="273" spans="2:8" ht="18.75" customHeight="1">
      <c r="B273" s="90"/>
      <c r="C273" s="91"/>
      <c r="D273" s="92"/>
      <c r="E273" s="93"/>
      <c r="F273" s="92"/>
      <c r="G273" s="94"/>
      <c r="H273" s="94"/>
    </row>
    <row r="274" spans="2:8" ht="18.75" customHeight="1">
      <c r="B274" s="90"/>
      <c r="C274" s="91"/>
      <c r="D274" s="92"/>
      <c r="E274" s="93"/>
      <c r="F274" s="92"/>
      <c r="G274" s="94"/>
      <c r="H274" s="94"/>
    </row>
    <row r="275" spans="2:8" ht="18.75" customHeight="1">
      <c r="B275" s="90"/>
      <c r="C275" s="91"/>
      <c r="D275" s="92"/>
      <c r="E275" s="93"/>
      <c r="F275" s="92"/>
      <c r="G275" s="94"/>
      <c r="H275" s="94"/>
    </row>
    <row r="276" spans="2:8" ht="18.75" customHeight="1">
      <c r="B276" s="90"/>
      <c r="C276" s="91"/>
      <c r="D276" s="92"/>
      <c r="E276" s="93"/>
      <c r="F276" s="92"/>
      <c r="G276" s="94"/>
      <c r="H276" s="94"/>
    </row>
    <row r="277" spans="2:8" ht="18.75" customHeight="1">
      <c r="B277" s="90"/>
      <c r="C277" s="91"/>
      <c r="D277" s="92"/>
      <c r="E277" s="93"/>
      <c r="F277" s="92"/>
      <c r="G277" s="94"/>
      <c r="H277" s="94"/>
    </row>
    <row r="278" spans="2:8" ht="18.75" customHeight="1">
      <c r="B278" s="90"/>
      <c r="C278" s="91"/>
      <c r="D278" s="92"/>
      <c r="E278" s="93"/>
      <c r="F278" s="92"/>
      <c r="G278" s="94"/>
      <c r="H278" s="94"/>
    </row>
    <row r="279" spans="2:8" ht="18.75" customHeight="1">
      <c r="B279" s="90"/>
      <c r="C279" s="91"/>
      <c r="D279" s="92"/>
      <c r="E279" s="93"/>
      <c r="F279" s="92"/>
      <c r="G279" s="94"/>
      <c r="H279" s="94"/>
    </row>
    <row r="280" spans="2:8" ht="18.75" customHeight="1">
      <c r="B280" s="90"/>
      <c r="C280" s="91"/>
      <c r="D280" s="92"/>
      <c r="E280" s="93"/>
      <c r="F280" s="92"/>
      <c r="G280" s="94"/>
      <c r="H280" s="94"/>
    </row>
    <row r="281" spans="2:8" ht="12.75">
      <c r="B281" s="90"/>
      <c r="C281" s="91"/>
      <c r="D281" s="92"/>
      <c r="E281" s="93"/>
      <c r="F281" s="92"/>
      <c r="G281" s="94"/>
      <c r="H281" s="94"/>
    </row>
    <row r="282" spans="2:8" ht="12.75" hidden="1">
      <c r="B282" s="90"/>
      <c r="C282" s="91"/>
      <c r="D282" s="92"/>
      <c r="E282" s="93"/>
      <c r="F282" s="92"/>
      <c r="G282" s="94"/>
      <c r="H282" s="94"/>
    </row>
    <row r="283" spans="1:10" ht="14.25" hidden="1">
      <c r="A283" s="160"/>
      <c r="B283" s="161"/>
      <c r="C283" s="160"/>
      <c r="D283" s="160"/>
      <c r="E283" s="160"/>
      <c r="F283" s="160"/>
      <c r="G283" s="160"/>
      <c r="H283" s="160"/>
      <c r="I283" s="160"/>
      <c r="J283" s="160"/>
    </row>
    <row r="284" spans="1:10" ht="14.25">
      <c r="A284" s="153"/>
      <c r="B284" s="162"/>
      <c r="C284" s="153"/>
      <c r="D284" s="153"/>
      <c r="E284" s="153"/>
      <c r="F284" s="153"/>
      <c r="G284" s="153"/>
      <c r="H284" s="153"/>
      <c r="I284" s="153"/>
      <c r="J284" s="153"/>
    </row>
    <row r="285" spans="1:11" ht="12.75">
      <c r="A285" s="272" t="s">
        <v>193</v>
      </c>
      <c r="B285" s="273"/>
      <c r="C285" s="273"/>
      <c r="D285" s="273"/>
      <c r="E285" s="273"/>
      <c r="F285" s="273"/>
      <c r="G285" s="273"/>
      <c r="H285" s="273"/>
      <c r="I285" s="273"/>
      <c r="J285" s="273"/>
      <c r="K285" s="274"/>
    </row>
    <row r="286" spans="1:12" ht="12.75" customHeight="1">
      <c r="A286" s="275" t="s">
        <v>258</v>
      </c>
      <c r="B286" s="276"/>
      <c r="C286" s="276"/>
      <c r="D286" s="276"/>
      <c r="E286" s="276"/>
      <c r="F286" s="276"/>
      <c r="G286" s="276"/>
      <c r="H286" s="276"/>
      <c r="I286" s="276"/>
      <c r="J286" s="276"/>
      <c r="K286" s="277"/>
      <c r="L286" s="144"/>
    </row>
    <row r="287" spans="1:12" ht="12.75">
      <c r="A287" s="278"/>
      <c r="B287" s="279"/>
      <c r="C287" s="279"/>
      <c r="D287" s="279"/>
      <c r="E287" s="279"/>
      <c r="F287" s="279"/>
      <c r="G287" s="279"/>
      <c r="H287" s="279"/>
      <c r="I287" s="279"/>
      <c r="J287" s="279"/>
      <c r="K287" s="280"/>
      <c r="L287" s="144"/>
    </row>
    <row r="288" spans="1:12" ht="12.75">
      <c r="A288" s="278"/>
      <c r="B288" s="279"/>
      <c r="C288" s="279"/>
      <c r="D288" s="279"/>
      <c r="E288" s="279"/>
      <c r="F288" s="279"/>
      <c r="G288" s="279"/>
      <c r="H288" s="279"/>
      <c r="I288" s="279"/>
      <c r="J288" s="279"/>
      <c r="K288" s="280"/>
      <c r="L288" s="144"/>
    </row>
    <row r="289" spans="1:12" ht="12.75">
      <c r="A289" s="278"/>
      <c r="B289" s="279"/>
      <c r="C289" s="279"/>
      <c r="D289" s="279"/>
      <c r="E289" s="279"/>
      <c r="F289" s="279"/>
      <c r="G289" s="279"/>
      <c r="H289" s="279"/>
      <c r="I289" s="279"/>
      <c r="J289" s="279"/>
      <c r="K289" s="280"/>
      <c r="L289" s="144"/>
    </row>
    <row r="290" spans="1:15" ht="12.75">
      <c r="A290" s="278"/>
      <c r="B290" s="279"/>
      <c r="C290" s="279"/>
      <c r="D290" s="279"/>
      <c r="E290" s="279"/>
      <c r="F290" s="279"/>
      <c r="G290" s="279"/>
      <c r="H290" s="279"/>
      <c r="I290" s="279"/>
      <c r="J290" s="279"/>
      <c r="K290" s="280"/>
      <c r="L290" s="144"/>
      <c r="M290" s="40"/>
      <c r="N290" s="40"/>
      <c r="O290" s="40"/>
    </row>
    <row r="291" spans="1:15" ht="12.75">
      <c r="A291" s="278"/>
      <c r="B291" s="279"/>
      <c r="C291" s="279"/>
      <c r="D291" s="279"/>
      <c r="E291" s="279"/>
      <c r="F291" s="279"/>
      <c r="G291" s="279"/>
      <c r="H291" s="279"/>
      <c r="I291" s="279"/>
      <c r="J291" s="279"/>
      <c r="K291" s="280"/>
      <c r="L291" s="144"/>
      <c r="M291" s="43"/>
      <c r="N291" s="43"/>
      <c r="O291" s="40"/>
    </row>
    <row r="292" spans="1:12" ht="12.75">
      <c r="A292" s="281"/>
      <c r="B292" s="282"/>
      <c r="C292" s="282"/>
      <c r="D292" s="282"/>
      <c r="E292" s="282"/>
      <c r="F292" s="282"/>
      <c r="G292" s="282"/>
      <c r="H292" s="282"/>
      <c r="I292" s="282"/>
      <c r="J292" s="282"/>
      <c r="K292" s="283"/>
      <c r="L292" s="144"/>
    </row>
    <row r="293" spans="1:11" ht="12.75">
      <c r="A293" s="256"/>
      <c r="B293" s="256"/>
      <c r="C293" s="256"/>
      <c r="D293" s="256"/>
      <c r="E293" s="256"/>
      <c r="F293" s="256"/>
      <c r="G293" s="256"/>
      <c r="H293" s="256"/>
      <c r="I293" s="256"/>
      <c r="J293" s="256"/>
      <c r="K293" s="256"/>
    </row>
    <row r="294" spans="1:11" s="46" customFormat="1" ht="12.75">
      <c r="A294" s="257"/>
      <c r="B294" s="247"/>
      <c r="C294" s="247"/>
      <c r="D294" s="247"/>
      <c r="E294" s="247"/>
      <c r="F294" s="247"/>
      <c r="G294" s="247"/>
      <c r="H294" s="247"/>
      <c r="I294" s="247"/>
      <c r="J294" s="247"/>
      <c r="K294" s="247"/>
    </row>
    <row r="295" spans="1:11" s="46" customFormat="1" ht="12.75">
      <c r="A295" s="247"/>
      <c r="B295" s="247"/>
      <c r="C295" s="247"/>
      <c r="D295" s="247"/>
      <c r="E295" s="247"/>
      <c r="F295" s="247"/>
      <c r="G295" s="247"/>
      <c r="H295" s="247"/>
      <c r="I295" s="247"/>
      <c r="J295" s="247"/>
      <c r="K295" s="247"/>
    </row>
    <row r="296" spans="1:11" s="46" customFormat="1" ht="14.25">
      <c r="A296" s="196" t="s">
        <v>149</v>
      </c>
      <c r="B296" s="292"/>
      <c r="C296" s="293"/>
      <c r="D296" s="250"/>
      <c r="E296" s="196" t="s">
        <v>259</v>
      </c>
      <c r="F296" s="197"/>
      <c r="G296" s="251" t="s">
        <v>260</v>
      </c>
      <c r="H296" s="252"/>
      <c r="I296" s="253"/>
      <c r="J296" s="254"/>
      <c r="K296" s="255"/>
    </row>
    <row r="297" spans="1:11" s="46" customFormat="1" ht="12.75">
      <c r="A297" s="246"/>
      <c r="B297" s="247"/>
      <c r="C297" s="247"/>
      <c r="D297" s="247"/>
      <c r="E297" s="247"/>
      <c r="F297" s="247"/>
      <c r="G297" s="247"/>
      <c r="H297" s="247"/>
      <c r="I297" s="247"/>
      <c r="J297" s="247"/>
      <c r="K297" s="247"/>
    </row>
    <row r="298" spans="1:11" s="46" customFormat="1" ht="12.75">
      <c r="A298" s="246"/>
      <c r="B298" s="247"/>
      <c r="C298" s="247"/>
      <c r="D298" s="247"/>
      <c r="E298" s="247"/>
      <c r="F298" s="247"/>
      <c r="G298" s="247"/>
      <c r="H298" s="247"/>
      <c r="I298" s="247"/>
      <c r="J298" s="247"/>
      <c r="K298" s="247"/>
    </row>
    <row r="299" spans="1:11" s="46" customFormat="1" ht="14.25">
      <c r="A299" s="196" t="s">
        <v>151</v>
      </c>
      <c r="B299" s="248"/>
      <c r="C299" s="249"/>
      <c r="D299" s="250"/>
      <c r="E299" s="196" t="s">
        <v>259</v>
      </c>
      <c r="F299" s="198"/>
      <c r="G299" s="251" t="s">
        <v>260</v>
      </c>
      <c r="H299" s="252"/>
      <c r="I299" s="253"/>
      <c r="J299" s="254"/>
      <c r="K299" s="255"/>
    </row>
    <row r="300" spans="1:11" s="46" customFormat="1" ht="12.75">
      <c r="A300" s="247"/>
      <c r="B300" s="247"/>
      <c r="C300" s="247"/>
      <c r="D300" s="247"/>
      <c r="E300" s="247"/>
      <c r="F300" s="247"/>
      <c r="G300" s="247"/>
      <c r="H300" s="247"/>
      <c r="I300" s="247"/>
      <c r="J300" s="247"/>
      <c r="K300" s="247"/>
    </row>
    <row r="301" spans="1:11" s="46" customFormat="1" ht="12.75">
      <c r="A301" s="247"/>
      <c r="B301" s="247"/>
      <c r="C301" s="247"/>
      <c r="D301" s="247"/>
      <c r="E301" s="247"/>
      <c r="F301" s="247"/>
      <c r="G301" s="247"/>
      <c r="H301" s="247"/>
      <c r="I301" s="247"/>
      <c r="J301" s="247"/>
      <c r="K301" s="247"/>
    </row>
    <row r="302" spans="1:11" s="46" customFormat="1" ht="14.25">
      <c r="A302" s="258" t="s">
        <v>261</v>
      </c>
      <c r="B302" s="259"/>
      <c r="C302" s="259"/>
      <c r="D302" s="259"/>
      <c r="E302" s="259"/>
      <c r="F302" s="259"/>
      <c r="G302" s="259"/>
      <c r="H302" s="259"/>
      <c r="I302" s="259"/>
      <c r="J302" s="259"/>
      <c r="K302" s="259"/>
    </row>
    <row r="303" spans="1:11" s="46" customFormat="1" ht="12.75">
      <c r="A303" s="237"/>
      <c r="B303" s="238"/>
      <c r="C303" s="238"/>
      <c r="D303" s="238"/>
      <c r="E303" s="238"/>
      <c r="F303" s="238"/>
      <c r="G303" s="238"/>
      <c r="H303" s="238"/>
      <c r="I303" s="238"/>
      <c r="J303" s="238"/>
      <c r="K303" s="239"/>
    </row>
    <row r="304" spans="1:11" s="46" customFormat="1" ht="12.75">
      <c r="A304" s="240"/>
      <c r="B304" s="241"/>
      <c r="C304" s="241"/>
      <c r="D304" s="241"/>
      <c r="E304" s="241"/>
      <c r="F304" s="241"/>
      <c r="G304" s="241"/>
      <c r="H304" s="241"/>
      <c r="I304" s="241"/>
      <c r="J304" s="241"/>
      <c r="K304" s="242"/>
    </row>
    <row r="305" spans="1:11" s="46" customFormat="1" ht="12.75">
      <c r="A305" s="240"/>
      <c r="B305" s="241"/>
      <c r="C305" s="241"/>
      <c r="D305" s="241"/>
      <c r="E305" s="241"/>
      <c r="F305" s="241"/>
      <c r="G305" s="241"/>
      <c r="H305" s="241"/>
      <c r="I305" s="241"/>
      <c r="J305" s="241"/>
      <c r="K305" s="242"/>
    </row>
    <row r="306" spans="1:11" s="46" customFormat="1" ht="12.75">
      <c r="A306" s="240"/>
      <c r="B306" s="241"/>
      <c r="C306" s="241"/>
      <c r="D306" s="241"/>
      <c r="E306" s="241"/>
      <c r="F306" s="241"/>
      <c r="G306" s="241"/>
      <c r="H306" s="241"/>
      <c r="I306" s="241"/>
      <c r="J306" s="241"/>
      <c r="K306" s="242"/>
    </row>
    <row r="307" spans="1:11" s="46" customFormat="1" ht="12.75">
      <c r="A307" s="240"/>
      <c r="B307" s="241"/>
      <c r="C307" s="241"/>
      <c r="D307" s="241"/>
      <c r="E307" s="241"/>
      <c r="F307" s="241"/>
      <c r="G307" s="241"/>
      <c r="H307" s="241"/>
      <c r="I307" s="241"/>
      <c r="J307" s="241"/>
      <c r="K307" s="242"/>
    </row>
    <row r="308" spans="1:11" s="46" customFormat="1" ht="12.75">
      <c r="A308" s="240"/>
      <c r="B308" s="241"/>
      <c r="C308" s="241"/>
      <c r="D308" s="241"/>
      <c r="E308" s="241"/>
      <c r="F308" s="241"/>
      <c r="G308" s="241"/>
      <c r="H308" s="241"/>
      <c r="I308" s="241"/>
      <c r="J308" s="241"/>
      <c r="K308" s="242"/>
    </row>
    <row r="309" spans="1:11" s="46" customFormat="1" ht="12.75">
      <c r="A309" s="240"/>
      <c r="B309" s="241"/>
      <c r="C309" s="241"/>
      <c r="D309" s="241"/>
      <c r="E309" s="241"/>
      <c r="F309" s="241"/>
      <c r="G309" s="241"/>
      <c r="H309" s="241"/>
      <c r="I309" s="241"/>
      <c r="J309" s="241"/>
      <c r="K309" s="242"/>
    </row>
    <row r="310" spans="1:11" s="46" customFormat="1" ht="12.75">
      <c r="A310" s="240"/>
      <c r="B310" s="241"/>
      <c r="C310" s="241"/>
      <c r="D310" s="241"/>
      <c r="E310" s="241"/>
      <c r="F310" s="241"/>
      <c r="G310" s="241"/>
      <c r="H310" s="241"/>
      <c r="I310" s="241"/>
      <c r="J310" s="241"/>
      <c r="K310" s="242"/>
    </row>
    <row r="311" spans="1:11" s="46" customFormat="1" ht="12.75">
      <c r="A311" s="243"/>
      <c r="B311" s="244"/>
      <c r="C311" s="244"/>
      <c r="D311" s="244"/>
      <c r="E311" s="244"/>
      <c r="F311" s="244"/>
      <c r="G311" s="244"/>
      <c r="H311" s="244"/>
      <c r="I311" s="244"/>
      <c r="J311" s="244"/>
      <c r="K311" s="245"/>
    </row>
    <row r="312" spans="1:11" s="46" customFormat="1" ht="13.5" thickBot="1">
      <c r="A312" s="199"/>
      <c r="B312" s="199"/>
      <c r="C312" s="199"/>
      <c r="D312" s="199"/>
      <c r="E312" s="199"/>
      <c r="F312" s="199"/>
      <c r="G312" s="199"/>
      <c r="H312" s="199"/>
      <c r="I312" s="199"/>
      <c r="J312" s="199"/>
      <c r="K312" s="199"/>
    </row>
    <row r="313" spans="1:10" s="112" customFormat="1" ht="14.25" thickBot="1" thickTop="1">
      <c r="A313" s="110" t="s">
        <v>169</v>
      </c>
      <c r="B313" s="111" t="s">
        <v>171</v>
      </c>
      <c r="C313" s="111"/>
      <c r="D313" s="111"/>
      <c r="E313" s="111"/>
      <c r="F313" s="111"/>
      <c r="G313" s="111"/>
      <c r="H313" s="121"/>
      <c r="I313" s="286" t="s">
        <v>150</v>
      </c>
      <c r="J313" s="287"/>
    </row>
    <row r="314" spans="1:10" s="112" customFormat="1" ht="14.25" thickBot="1" thickTop="1">
      <c r="A314" s="113" t="s">
        <v>170</v>
      </c>
      <c r="B314" s="114" t="s">
        <v>174</v>
      </c>
      <c r="C314" s="114"/>
      <c r="D314" s="114" t="s">
        <v>72</v>
      </c>
      <c r="E314" s="114"/>
      <c r="F314" s="114"/>
      <c r="G314" s="114"/>
      <c r="H314" s="122"/>
      <c r="I314" s="288" t="s">
        <v>269</v>
      </c>
      <c r="J314" s="289"/>
    </row>
    <row r="315" spans="1:10" s="112" customFormat="1" ht="15.75">
      <c r="A315" s="115" t="s">
        <v>176</v>
      </c>
      <c r="B315" s="116" t="s">
        <v>177</v>
      </c>
      <c r="C315" s="116"/>
      <c r="D315" s="116"/>
      <c r="E315" s="116"/>
      <c r="F315" s="116"/>
      <c r="G315" s="116"/>
      <c r="H315" s="123"/>
      <c r="I315" s="290" t="s">
        <v>267</v>
      </c>
      <c r="J315" s="291"/>
    </row>
    <row r="316" spans="1:10" s="112" customFormat="1" ht="15.75">
      <c r="A316" s="115"/>
      <c r="B316" s="116" t="s">
        <v>178</v>
      </c>
      <c r="C316" s="116"/>
      <c r="D316" s="116"/>
      <c r="E316" s="116"/>
      <c r="F316" s="116"/>
      <c r="G316" s="116"/>
      <c r="H316" s="123"/>
      <c r="I316" s="230"/>
      <c r="J316" s="228"/>
    </row>
    <row r="317" spans="1:10" s="112" customFormat="1" ht="13.5" thickBot="1">
      <c r="A317" s="225"/>
      <c r="B317" s="226" t="s">
        <v>268</v>
      </c>
      <c r="C317" s="226"/>
      <c r="D317" s="226"/>
      <c r="E317" s="226"/>
      <c r="F317" s="226"/>
      <c r="G317" s="226"/>
      <c r="H317" s="227"/>
      <c r="I317" s="231"/>
      <c r="J317" s="233"/>
    </row>
    <row r="318" spans="1:10" s="112" customFormat="1" ht="12.75">
      <c r="A318" s="115"/>
      <c r="B318" s="116"/>
      <c r="C318" s="116"/>
      <c r="D318" s="116"/>
      <c r="E318" s="116"/>
      <c r="F318" s="116"/>
      <c r="G318" s="116"/>
      <c r="H318" s="123"/>
      <c r="I318" s="230"/>
      <c r="J318" s="228"/>
    </row>
    <row r="319" spans="1:10" s="112" customFormat="1" ht="12.75">
      <c r="A319" s="115"/>
      <c r="B319" s="116"/>
      <c r="C319" s="116"/>
      <c r="D319" s="116"/>
      <c r="E319" s="116"/>
      <c r="F319" s="116"/>
      <c r="G319" s="116"/>
      <c r="H319" s="123"/>
      <c r="I319" s="230"/>
      <c r="J319" s="228"/>
    </row>
    <row r="320" spans="1:10" s="112" customFormat="1" ht="12.75">
      <c r="A320" s="115"/>
      <c r="B320" s="116"/>
      <c r="C320" s="116"/>
      <c r="D320" s="116"/>
      <c r="E320" s="116"/>
      <c r="F320" s="116"/>
      <c r="G320" s="116"/>
      <c r="H320" s="123"/>
      <c r="I320" s="230"/>
      <c r="J320" s="228"/>
    </row>
    <row r="321" spans="1:10" s="112" customFormat="1" ht="12.75">
      <c r="A321" s="115"/>
      <c r="B321" s="116"/>
      <c r="C321" s="116"/>
      <c r="D321" s="116"/>
      <c r="E321" s="116"/>
      <c r="F321" s="116"/>
      <c r="G321" s="116"/>
      <c r="H321" s="123"/>
      <c r="I321" s="230"/>
      <c r="J321" s="228"/>
    </row>
    <row r="322" spans="1:10" s="112" customFormat="1" ht="12.75">
      <c r="A322" s="115"/>
      <c r="B322" s="116"/>
      <c r="C322" s="116"/>
      <c r="D322" s="116"/>
      <c r="E322" s="116"/>
      <c r="F322" s="116"/>
      <c r="G322" s="116"/>
      <c r="H322" s="123"/>
      <c r="I322" s="230"/>
      <c r="J322" s="228"/>
    </row>
    <row r="323" spans="1:10" s="112" customFormat="1" ht="12.75">
      <c r="A323" s="115"/>
      <c r="B323" s="116"/>
      <c r="C323" s="116"/>
      <c r="D323" s="116"/>
      <c r="E323" s="116"/>
      <c r="F323" s="116"/>
      <c r="G323" s="116"/>
      <c r="H323" s="123"/>
      <c r="I323" s="230"/>
      <c r="J323" s="228"/>
    </row>
    <row r="324" spans="1:10" s="112" customFormat="1" ht="12.75">
      <c r="A324" s="115"/>
      <c r="B324" s="116"/>
      <c r="C324" s="116"/>
      <c r="D324" s="116"/>
      <c r="E324" s="116"/>
      <c r="F324" s="116"/>
      <c r="G324" s="116"/>
      <c r="H324" s="123"/>
      <c r="I324" s="230"/>
      <c r="J324" s="228"/>
    </row>
    <row r="325" spans="1:10" s="112" customFormat="1" ht="12.75">
      <c r="A325" s="115"/>
      <c r="B325" s="116"/>
      <c r="C325" s="116"/>
      <c r="D325" s="116"/>
      <c r="E325" s="116"/>
      <c r="F325" s="116"/>
      <c r="G325" s="116"/>
      <c r="H325" s="123"/>
      <c r="I325" s="230"/>
      <c r="J325" s="228"/>
    </row>
    <row r="326" spans="1:10" s="112" customFormat="1" ht="12.75">
      <c r="A326" s="115"/>
      <c r="B326" s="116"/>
      <c r="C326" s="116"/>
      <c r="D326" s="116"/>
      <c r="E326" s="116"/>
      <c r="F326" s="116"/>
      <c r="G326" s="116"/>
      <c r="H326" s="123"/>
      <c r="I326" s="230"/>
      <c r="J326" s="228"/>
    </row>
    <row r="327" spans="1:10" s="112" customFormat="1" ht="12.75">
      <c r="A327" s="115"/>
      <c r="B327" s="116"/>
      <c r="C327" s="116"/>
      <c r="D327" s="116"/>
      <c r="E327" s="116"/>
      <c r="F327" s="116"/>
      <c r="G327" s="116"/>
      <c r="H327" s="123"/>
      <c r="I327" s="230"/>
      <c r="J327" s="228"/>
    </row>
    <row r="328" spans="1:10" s="112" customFormat="1" ht="12.75">
      <c r="A328" s="115"/>
      <c r="B328" s="116"/>
      <c r="C328" s="116"/>
      <c r="D328" s="116"/>
      <c r="E328" s="116"/>
      <c r="F328" s="116"/>
      <c r="G328" s="116"/>
      <c r="H328" s="123"/>
      <c r="I328" s="230"/>
      <c r="J328" s="228"/>
    </row>
    <row r="329" spans="1:10" s="112" customFormat="1" ht="12.75">
      <c r="A329" s="115"/>
      <c r="B329" s="116"/>
      <c r="C329" s="116"/>
      <c r="D329" s="116"/>
      <c r="E329" s="116"/>
      <c r="F329" s="116"/>
      <c r="G329" s="116"/>
      <c r="H329" s="123"/>
      <c r="I329" s="230"/>
      <c r="J329" s="228"/>
    </row>
    <row r="330" spans="1:10" s="112" customFormat="1" ht="12.75">
      <c r="A330" s="115"/>
      <c r="B330" s="116"/>
      <c r="C330" s="116"/>
      <c r="D330" s="116"/>
      <c r="E330" s="116"/>
      <c r="F330" s="116"/>
      <c r="G330" s="116"/>
      <c r="H330" s="123"/>
      <c r="I330" s="230"/>
      <c r="J330" s="228"/>
    </row>
    <row r="331" spans="1:10" s="112" customFormat="1" ht="13.5" thickBot="1">
      <c r="A331" s="117"/>
      <c r="B331" s="118"/>
      <c r="C331" s="118"/>
      <c r="D331" s="118"/>
      <c r="E331" s="119"/>
      <c r="F331" s="119"/>
      <c r="G331" s="119"/>
      <c r="H331" s="124"/>
      <c r="I331" s="232"/>
      <c r="J331" s="229"/>
    </row>
    <row r="332" s="46" customFormat="1" ht="13.5" thickTop="1"/>
    <row r="333" s="46" customFormat="1" ht="12.75"/>
    <row r="334" s="46" customFormat="1" ht="12.75"/>
    <row r="335" s="46" customFormat="1" ht="12.75"/>
    <row r="336" s="46" customFormat="1" ht="12.75"/>
    <row r="337" s="46" customFormat="1" ht="12.75"/>
    <row r="338" s="46" customFormat="1" ht="12.75"/>
    <row r="339" s="46" customFormat="1" ht="12.75"/>
    <row r="340" s="46" customFormat="1" ht="12.75"/>
    <row r="341" s="46" customFormat="1" ht="12.75"/>
    <row r="342" s="46" customFormat="1" ht="12.75"/>
    <row r="343" s="46" customFormat="1" ht="12.75"/>
    <row r="344" s="46" customFormat="1" ht="12.75"/>
    <row r="345" s="46" customFormat="1" ht="12.75"/>
    <row r="346" s="46" customFormat="1" ht="12.75"/>
    <row r="347" s="46" customFormat="1" ht="12.75"/>
    <row r="348" s="46" customFormat="1" ht="12.75"/>
    <row r="349" s="46" customFormat="1" ht="12.75"/>
    <row r="350" s="46" customFormat="1" ht="12.75"/>
    <row r="351" s="46" customFormat="1" ht="12.75"/>
    <row r="352" s="46" customFormat="1" ht="12.75"/>
    <row r="353" s="46" customFormat="1" ht="12.75"/>
    <row r="354" s="46" customFormat="1" ht="12.75"/>
    <row r="355" s="46" customFormat="1" ht="12.75"/>
    <row r="356" s="46" customFormat="1" ht="12.75"/>
    <row r="357" s="46" customFormat="1" ht="12.75"/>
    <row r="358" s="46" customFormat="1" ht="12.75"/>
    <row r="359" s="46" customFormat="1" ht="12.75"/>
    <row r="360" s="46" customFormat="1" ht="12.75"/>
    <row r="361" s="46" customFormat="1" ht="12.75"/>
    <row r="362" s="46" customFormat="1" ht="12.75"/>
    <row r="363" s="46" customFormat="1" ht="12.75"/>
    <row r="364" s="46" customFormat="1" ht="12.75"/>
    <row r="365" s="46" customFormat="1" ht="12.75"/>
    <row r="366" s="46" customFormat="1" ht="12.75"/>
    <row r="367" s="46" customFormat="1" ht="12.75"/>
    <row r="368" s="46" customFormat="1" ht="12.75"/>
    <row r="369" s="46" customFormat="1" ht="12.75"/>
    <row r="370" s="46" customFormat="1" ht="12.75"/>
    <row r="371" s="46" customFormat="1" ht="12.75"/>
    <row r="372" s="46" customFormat="1" ht="12.75"/>
    <row r="373" s="46" customFormat="1" ht="12.75"/>
    <row r="374" s="46" customFormat="1" ht="12.75"/>
    <row r="375" s="46" customFormat="1" ht="12.75"/>
    <row r="376" s="46" customFormat="1" ht="12.75"/>
    <row r="377" s="46" customFormat="1" ht="12.75"/>
    <row r="378" s="46" customFormat="1" ht="12.75"/>
    <row r="379" s="46" customFormat="1" ht="12.75"/>
    <row r="380" s="46" customFormat="1" ht="12.75"/>
    <row r="381" s="46" customFormat="1" ht="12.75"/>
    <row r="382" s="46" customFormat="1" ht="12.75"/>
    <row r="383" s="46" customFormat="1" ht="12.75"/>
    <row r="384" s="46" customFormat="1" ht="12.75"/>
    <row r="385" s="46" customFormat="1" ht="12.75"/>
    <row r="386" s="46" customFormat="1" ht="12.75"/>
    <row r="387" s="46" customFormat="1" ht="12.75"/>
    <row r="388" s="46" customFormat="1" ht="12.75"/>
    <row r="389" s="46" customFormat="1" ht="12.75"/>
    <row r="390" s="46" customFormat="1" ht="12.75"/>
    <row r="391" s="46" customFormat="1" ht="12.75"/>
    <row r="392" s="46" customFormat="1" ht="12.75"/>
    <row r="393" s="46" customFormat="1" ht="12.75"/>
    <row r="394" s="46" customFormat="1" ht="12.75"/>
    <row r="395" s="46" customFormat="1" ht="12.75"/>
    <row r="396" s="46" customFormat="1" ht="12.75"/>
    <row r="397" s="46" customFormat="1" ht="12.75"/>
    <row r="398" s="46" customFormat="1" ht="12.75"/>
    <row r="399" s="46" customFormat="1" ht="12.75"/>
    <row r="400" s="46" customFormat="1" ht="12.75"/>
    <row r="401" s="46" customFormat="1" ht="12.75"/>
    <row r="402" s="46" customFormat="1" ht="12.75"/>
    <row r="403" s="46" customFormat="1" ht="12.75"/>
    <row r="404" s="46" customFormat="1" ht="12.75"/>
    <row r="405" s="46" customFormat="1" ht="12.75"/>
    <row r="406" s="46" customFormat="1" ht="12.75"/>
    <row r="407" s="46" customFormat="1" ht="12.75"/>
    <row r="408" s="46" customFormat="1" ht="12.75"/>
    <row r="409" s="46" customFormat="1" ht="12.75"/>
    <row r="410" s="46" customFormat="1" ht="12.75"/>
    <row r="411" s="46" customFormat="1" ht="12.75"/>
    <row r="412" s="46" customFormat="1" ht="12.75"/>
    <row r="413" s="46" customFormat="1" ht="12.75"/>
    <row r="414" s="46" customFormat="1" ht="12.75"/>
    <row r="415" s="46" customFormat="1" ht="12.75"/>
    <row r="416" s="46" customFormat="1" ht="12.75"/>
    <row r="417" s="46" customFormat="1" ht="12.75"/>
    <row r="418" s="46" customFormat="1" ht="12.75"/>
    <row r="419" s="46" customFormat="1" ht="12.75"/>
    <row r="420" s="46" customFormat="1" ht="12.75"/>
    <row r="421" s="46" customFormat="1" ht="12.75"/>
    <row r="422" s="46" customFormat="1" ht="12.75"/>
    <row r="423" s="46" customFormat="1" ht="12.75"/>
    <row r="424" s="46" customFormat="1" ht="12.75"/>
    <row r="425" s="46" customFormat="1" ht="12.75"/>
    <row r="426" s="46" customFormat="1" ht="12.75"/>
    <row r="427" s="46" customFormat="1" ht="12.75"/>
    <row r="428" s="46" customFormat="1" ht="12.75"/>
    <row r="429" s="46" customFormat="1" ht="12.75"/>
    <row r="430" s="46" customFormat="1" ht="12.75"/>
    <row r="431" s="46" customFormat="1" ht="12.75"/>
    <row r="432" s="46" customFormat="1" ht="12.75"/>
    <row r="433" s="46" customFormat="1" ht="12.75"/>
    <row r="434" s="46" customFormat="1" ht="12.75"/>
    <row r="435" s="46" customFormat="1" ht="12.75"/>
    <row r="436" s="46" customFormat="1" ht="12.75"/>
    <row r="437" s="46" customFormat="1" ht="12.75"/>
    <row r="438" s="46" customFormat="1" ht="12.75"/>
    <row r="439" s="46" customFormat="1" ht="12.75"/>
    <row r="440" s="46" customFormat="1" ht="12.75"/>
    <row r="441" s="46" customFormat="1" ht="12.75"/>
    <row r="442" s="46" customFormat="1" ht="12.75"/>
    <row r="443" s="46" customFormat="1" ht="12.75"/>
    <row r="444" s="46" customFormat="1" ht="12.75"/>
    <row r="445" s="46" customFormat="1" ht="12.75"/>
    <row r="446" s="46" customFormat="1" ht="12.75"/>
    <row r="447" s="46" customFormat="1" ht="12.75"/>
    <row r="448" s="46" customFormat="1" ht="12.75"/>
    <row r="449" s="46" customFormat="1" ht="12.75"/>
    <row r="450" s="46" customFormat="1" ht="12.75"/>
    <row r="451" s="46" customFormat="1" ht="12.75"/>
    <row r="452" s="46" customFormat="1" ht="12.75"/>
    <row r="453" s="46" customFormat="1" ht="12.75"/>
    <row r="454" s="46" customFormat="1" ht="12.75"/>
    <row r="455" s="46" customFormat="1" ht="12.75"/>
    <row r="456" s="46" customFormat="1" ht="12.75"/>
    <row r="457" s="46" customFormat="1" ht="12.75"/>
    <row r="458" s="46" customFormat="1" ht="12.75"/>
    <row r="459" s="46" customFormat="1" ht="12.75"/>
    <row r="460" s="46" customFormat="1" ht="12.75"/>
    <row r="461" s="46" customFormat="1" ht="12.75"/>
    <row r="462" s="46" customFormat="1" ht="12.75"/>
    <row r="463" s="46" customFormat="1" ht="12.75"/>
    <row r="464" s="46" customFormat="1" ht="12.75"/>
    <row r="465" s="46" customFormat="1" ht="12.75"/>
    <row r="466" s="46" customFormat="1" ht="12.75"/>
    <row r="467" s="46" customFormat="1" ht="12.75"/>
    <row r="468" s="46" customFormat="1" ht="12.75"/>
    <row r="469" s="46" customFormat="1" ht="12.75"/>
    <row r="470" s="46" customFormat="1" ht="12.75"/>
    <row r="471" s="46" customFormat="1" ht="12.75"/>
    <row r="472" s="46" customFormat="1" ht="12.75"/>
    <row r="473" s="46" customFormat="1" ht="12.75"/>
    <row r="474" s="46" customFormat="1" ht="12.75"/>
    <row r="475" s="46" customFormat="1" ht="12.75"/>
    <row r="476" s="46" customFormat="1" ht="12.75"/>
    <row r="477" s="46" customFormat="1" ht="12.75"/>
    <row r="478" s="46" customFormat="1" ht="12.75"/>
    <row r="479" s="46" customFormat="1" ht="12.75"/>
    <row r="480" s="46" customFormat="1" ht="12.75"/>
    <row r="481" s="46" customFormat="1" ht="12.75"/>
    <row r="482" s="46" customFormat="1" ht="12.75"/>
    <row r="483" s="46" customFormat="1" ht="12.75"/>
    <row r="484" s="46" customFormat="1" ht="12.75"/>
    <row r="485" s="46" customFormat="1" ht="12.75"/>
    <row r="486" s="46" customFormat="1" ht="12.75"/>
    <row r="487" s="46" customFormat="1" ht="12.75"/>
    <row r="488" s="46" customFormat="1" ht="12.75"/>
    <row r="489" s="46" customFormat="1" ht="12.75"/>
    <row r="490" s="46" customFormat="1" ht="12.75"/>
    <row r="491" s="46" customFormat="1" ht="12.75"/>
    <row r="492" s="46" customFormat="1" ht="12.75"/>
    <row r="493" s="46" customFormat="1" ht="12.75"/>
    <row r="494" s="46" customFormat="1" ht="12.75"/>
    <row r="495" s="46" customFormat="1" ht="12.75"/>
    <row r="496" s="46" customFormat="1" ht="12.75"/>
    <row r="497" s="46" customFormat="1" ht="12.75"/>
    <row r="498" s="46" customFormat="1" ht="12.75"/>
    <row r="499" s="46" customFormat="1" ht="12.75"/>
    <row r="500" s="46" customFormat="1" ht="12.75"/>
    <row r="501" s="46" customFormat="1" ht="12.75"/>
    <row r="502" s="46" customFormat="1" ht="12.75"/>
    <row r="503" s="46" customFormat="1" ht="12.75"/>
    <row r="504" s="46" customFormat="1" ht="12.75"/>
    <row r="505" s="46" customFormat="1" ht="12.75"/>
    <row r="506" s="46" customFormat="1" ht="12.75"/>
    <row r="507" s="46" customFormat="1" ht="12.75"/>
    <row r="508" s="46" customFormat="1" ht="12.75"/>
    <row r="509" s="46" customFormat="1" ht="12.75"/>
    <row r="510" s="46" customFormat="1" ht="12.75"/>
    <row r="511" s="46" customFormat="1" ht="12.75"/>
    <row r="512" s="46" customFormat="1" ht="12.75"/>
    <row r="513" s="46" customFormat="1" ht="12.75"/>
    <row r="514" s="46" customFormat="1" ht="12.75"/>
    <row r="515" s="46" customFormat="1" ht="12.75"/>
    <row r="516" s="46" customFormat="1" ht="12.75"/>
    <row r="517" s="46" customFormat="1" ht="12.75"/>
    <row r="518" s="46" customFormat="1" ht="12.75"/>
    <row r="519" s="46" customFormat="1" ht="12.75"/>
    <row r="520" s="46" customFormat="1" ht="12.75"/>
    <row r="521" s="46" customFormat="1" ht="12.75"/>
    <row r="522" s="46" customFormat="1" ht="12.75"/>
    <row r="523" s="46" customFormat="1" ht="12.75"/>
    <row r="524" s="46" customFormat="1" ht="12.75"/>
    <row r="525" s="46" customFormat="1" ht="12.75"/>
    <row r="526" s="46" customFormat="1" ht="12.75"/>
    <row r="527" s="46" customFormat="1" ht="12.75"/>
    <row r="528" s="46" customFormat="1" ht="12.75"/>
    <row r="529" s="46" customFormat="1" ht="12.75"/>
    <row r="530" s="46" customFormat="1" ht="12.75"/>
    <row r="531" s="46" customFormat="1" ht="12.75"/>
    <row r="532" s="46" customFormat="1" ht="12.75"/>
    <row r="533" s="46" customFormat="1" ht="12.75"/>
    <row r="534" s="46" customFormat="1" ht="12.75"/>
    <row r="535" s="46" customFormat="1" ht="12.75"/>
    <row r="536" s="46" customFormat="1" ht="12.75"/>
    <row r="537" s="46" customFormat="1" ht="12.75"/>
    <row r="538" s="46" customFormat="1" ht="12.75"/>
    <row r="539" s="46" customFormat="1" ht="12.75"/>
    <row r="540" s="46" customFormat="1" ht="12.75"/>
    <row r="541" s="46" customFormat="1" ht="12.75"/>
    <row r="542" s="46" customFormat="1" ht="12.75"/>
    <row r="543" s="46" customFormat="1" ht="12.75"/>
    <row r="544" s="46" customFormat="1" ht="12.75"/>
    <row r="545" s="46" customFormat="1" ht="12.75"/>
    <row r="546" s="46" customFormat="1" ht="12.75"/>
    <row r="547" s="46" customFormat="1" ht="12.75"/>
    <row r="548" s="46" customFormat="1" ht="12.75"/>
    <row r="549" s="46" customFormat="1" ht="12.75"/>
    <row r="550" s="46" customFormat="1" ht="12.75"/>
    <row r="551" s="46" customFormat="1" ht="12.75"/>
    <row r="552" s="46" customFormat="1" ht="12.75"/>
    <row r="553" s="46" customFormat="1" ht="12.75"/>
    <row r="554" s="46" customFormat="1" ht="12.75"/>
    <row r="555" s="46" customFormat="1" ht="12.75"/>
    <row r="556" s="46" customFormat="1" ht="12.75"/>
    <row r="557" s="46" customFormat="1" ht="12.75"/>
    <row r="558" s="46" customFormat="1" ht="12.75"/>
    <row r="559" s="46" customFormat="1" ht="12.75"/>
    <row r="560" s="46" customFormat="1" ht="12.75"/>
    <row r="561" s="46" customFormat="1" ht="12.75"/>
    <row r="562" s="46" customFormat="1" ht="12.75"/>
    <row r="563" s="46" customFormat="1" ht="12.75"/>
    <row r="564" s="46" customFormat="1" ht="12.75"/>
    <row r="565" s="46" customFormat="1" ht="12.75"/>
    <row r="566" s="46" customFormat="1" ht="12.75"/>
    <row r="567" s="46" customFormat="1" ht="12.75"/>
    <row r="568" s="46" customFormat="1" ht="12.75"/>
    <row r="569" s="46" customFormat="1" ht="12.75"/>
    <row r="570" s="46" customFormat="1" ht="12.75"/>
    <row r="571" s="46" customFormat="1" ht="12.75"/>
    <row r="572" s="46" customFormat="1" ht="12.75"/>
    <row r="573" s="46" customFormat="1" ht="12.75"/>
    <row r="574" s="46" customFormat="1" ht="12.75"/>
    <row r="575" s="46" customFormat="1" ht="12.75"/>
    <row r="576" s="46" customFormat="1" ht="12.75"/>
    <row r="577" s="46" customFormat="1" ht="12.75"/>
    <row r="578" s="46" customFormat="1" ht="12.75"/>
    <row r="579" s="46" customFormat="1" ht="12.75"/>
    <row r="580" s="46" customFormat="1" ht="12.75"/>
    <row r="581" s="46" customFormat="1" ht="12.75"/>
    <row r="582" s="46" customFormat="1" ht="12.75"/>
    <row r="583" s="46" customFormat="1" ht="12.75"/>
    <row r="584" s="46" customFormat="1" ht="12.75"/>
    <row r="585" s="46" customFormat="1" ht="12.75"/>
    <row r="586" s="46" customFormat="1" ht="12.75"/>
    <row r="587" s="46" customFormat="1" ht="12.75"/>
    <row r="588" s="46" customFormat="1" ht="12.75"/>
    <row r="589" s="46" customFormat="1" ht="12.75"/>
    <row r="590" s="46" customFormat="1" ht="12.75"/>
    <row r="591" s="46" customFormat="1" ht="12.75"/>
    <row r="592" s="46" customFormat="1" ht="12.75"/>
    <row r="593" s="46" customFormat="1" ht="12.75"/>
    <row r="594" s="46" customFormat="1" ht="12.75"/>
    <row r="595" s="46" customFormat="1" ht="12.75"/>
    <row r="596" s="46" customFormat="1" ht="12.75"/>
    <row r="597" s="46" customFormat="1" ht="12.75"/>
    <row r="598" s="46" customFormat="1" ht="12.75"/>
    <row r="599" s="46" customFormat="1" ht="12.75"/>
    <row r="600" s="46" customFormat="1" ht="12.75"/>
    <row r="601" s="46" customFormat="1" ht="12.75"/>
    <row r="602" s="46" customFormat="1" ht="12.75"/>
    <row r="603" s="46" customFormat="1" ht="12.75"/>
    <row r="604" s="46" customFormat="1" ht="12.75"/>
    <row r="605" s="46" customFormat="1" ht="12.75"/>
    <row r="606" s="46" customFormat="1" ht="12.75"/>
    <row r="607" s="46" customFormat="1" ht="12.75"/>
    <row r="608" s="46" customFormat="1" ht="12.75"/>
    <row r="609" s="46" customFormat="1" ht="12.75"/>
    <row r="610" s="46" customFormat="1" ht="12.75"/>
    <row r="611" s="46" customFormat="1" ht="12.75"/>
    <row r="612" s="46" customFormat="1" ht="12.75"/>
    <row r="613" s="46" customFormat="1" ht="12.75"/>
    <row r="614" s="46" customFormat="1" ht="12.75"/>
    <row r="615" s="46" customFormat="1" ht="12.75"/>
    <row r="616" s="46" customFormat="1" ht="12.75"/>
    <row r="617" s="46" customFormat="1" ht="12.75"/>
    <row r="618" s="46" customFormat="1" ht="12.75"/>
    <row r="619" s="46" customFormat="1" ht="12.75"/>
    <row r="620" s="46" customFormat="1" ht="12.75"/>
    <row r="621" s="46" customFormat="1" ht="12.75"/>
    <row r="622" s="46" customFormat="1" ht="12.75"/>
    <row r="623" s="46" customFormat="1" ht="12.75"/>
    <row r="624" s="46" customFormat="1" ht="12.75"/>
    <row r="625" s="46" customFormat="1" ht="12.75"/>
    <row r="626" s="46" customFormat="1" ht="12.75"/>
    <row r="627" s="46" customFormat="1" ht="12.75"/>
    <row r="628" s="46" customFormat="1" ht="12.75"/>
    <row r="629" s="46" customFormat="1" ht="12.75"/>
    <row r="630" s="46" customFormat="1" ht="12.75"/>
    <row r="631" s="46" customFormat="1" ht="12.75"/>
    <row r="632" s="46" customFormat="1" ht="12.75"/>
    <row r="633" s="46" customFormat="1" ht="12.75"/>
    <row r="634" s="46" customFormat="1" ht="12.75"/>
    <row r="635" s="46" customFormat="1" ht="12.75"/>
    <row r="636" s="46" customFormat="1" ht="12.75"/>
    <row r="637" s="46" customFormat="1" ht="12.75"/>
    <row r="638" s="46" customFormat="1" ht="12.75"/>
    <row r="639" s="46" customFormat="1" ht="12.75"/>
    <row r="640" s="46" customFormat="1" ht="12.75"/>
    <row r="641" s="46" customFormat="1" ht="12.75"/>
    <row r="642" s="46" customFormat="1" ht="12.75"/>
    <row r="643" s="46" customFormat="1" ht="12.75"/>
    <row r="644" s="46" customFormat="1" ht="12.75"/>
    <row r="645" s="46" customFormat="1" ht="12.75"/>
    <row r="646" s="46" customFormat="1" ht="12.75"/>
    <row r="647" s="46" customFormat="1" ht="12.75"/>
    <row r="648" s="46" customFormat="1" ht="12.75"/>
    <row r="649" s="46" customFormat="1" ht="12.75"/>
    <row r="650" s="46" customFormat="1" ht="12.75"/>
    <row r="651" s="46" customFormat="1" ht="12.75"/>
    <row r="652" s="46" customFormat="1" ht="12.75"/>
    <row r="653" s="46" customFormat="1" ht="12.75"/>
    <row r="654" s="46" customFormat="1" ht="12.75"/>
    <row r="655" s="46" customFormat="1" ht="12.75"/>
    <row r="656" s="46" customFormat="1" ht="12.75"/>
    <row r="657" s="46" customFormat="1" ht="12.75"/>
    <row r="658" s="46" customFormat="1" ht="12.75"/>
    <row r="659" s="46" customFormat="1" ht="12.75"/>
    <row r="660" s="46" customFormat="1" ht="12.75"/>
    <row r="661" s="46" customFormat="1" ht="12.75"/>
    <row r="662" s="46" customFormat="1" ht="12.75"/>
    <row r="663" s="46" customFormat="1" ht="12.75"/>
    <row r="664" s="46" customFormat="1" ht="12.75"/>
    <row r="665" s="46" customFormat="1" ht="12.75"/>
    <row r="666" s="46" customFormat="1" ht="12.75"/>
    <row r="667" s="46" customFormat="1" ht="12.75"/>
    <row r="668" s="46" customFormat="1" ht="12.75"/>
    <row r="669" s="46" customFormat="1" ht="12.75"/>
    <row r="670" s="46" customFormat="1" ht="12.75"/>
    <row r="671" s="46" customFormat="1" ht="12.75"/>
    <row r="672" s="46" customFormat="1" ht="12.75"/>
    <row r="673" s="46" customFormat="1" ht="12.75"/>
    <row r="674" s="46" customFormat="1" ht="12.75"/>
    <row r="675" s="46" customFormat="1" ht="12.75"/>
    <row r="676" s="46" customFormat="1" ht="12.75"/>
    <row r="677" s="46" customFormat="1" ht="12.75"/>
    <row r="678" s="46" customFormat="1" ht="12.75"/>
    <row r="679" s="46" customFormat="1" ht="12.75"/>
    <row r="680" s="46" customFormat="1" ht="12.75"/>
    <row r="681" s="46" customFormat="1" ht="12.75"/>
    <row r="682" s="46" customFormat="1" ht="12.75"/>
    <row r="683" s="46" customFormat="1" ht="12.75"/>
    <row r="684" s="46" customFormat="1" ht="12.75"/>
    <row r="685" s="46" customFormat="1" ht="12.75"/>
    <row r="686" s="46" customFormat="1" ht="12.75"/>
    <row r="687" s="46" customFormat="1" ht="12.75"/>
    <row r="688" s="46" customFormat="1" ht="12.75"/>
    <row r="689" s="46" customFormat="1" ht="12.75"/>
    <row r="690" s="46" customFormat="1" ht="12.75"/>
    <row r="691" s="46" customFormat="1" ht="12.75"/>
    <row r="692" s="46" customFormat="1" ht="12.75"/>
    <row r="693" s="46" customFormat="1" ht="12.75"/>
    <row r="694" s="46" customFormat="1" ht="12.75"/>
    <row r="695" s="46" customFormat="1" ht="12.75"/>
    <row r="696" s="46" customFormat="1" ht="12.75"/>
    <row r="697" s="46" customFormat="1" ht="12.75"/>
    <row r="698" s="46" customFormat="1" ht="12.75"/>
    <row r="699" s="46" customFormat="1" ht="12.75"/>
    <row r="700" s="46" customFormat="1" ht="12.75"/>
    <row r="701" s="46" customFormat="1" ht="12.75"/>
    <row r="702" s="46" customFormat="1" ht="12.75"/>
    <row r="703" s="46" customFormat="1" ht="12.75"/>
    <row r="704" s="46" customFormat="1" ht="12.75"/>
    <row r="705" s="46" customFormat="1" ht="12.75"/>
    <row r="706" s="46" customFormat="1" ht="12.75"/>
    <row r="707" s="46" customFormat="1" ht="12.75"/>
    <row r="708" s="46" customFormat="1" ht="12.75"/>
    <row r="709" s="46" customFormat="1" ht="12.75"/>
    <row r="710" s="46" customFormat="1" ht="12.75"/>
    <row r="711" s="46" customFormat="1" ht="12.75"/>
    <row r="712" s="46" customFormat="1" ht="12.75"/>
    <row r="713" s="46" customFormat="1" ht="12.75"/>
    <row r="714" s="46" customFormat="1" ht="12.75"/>
    <row r="715" s="46" customFormat="1" ht="12.75"/>
    <row r="716" s="46" customFormat="1" ht="12.75"/>
    <row r="717" s="46" customFormat="1" ht="12.75"/>
    <row r="718" s="46" customFormat="1" ht="12.75"/>
    <row r="719" s="46" customFormat="1" ht="12.75"/>
    <row r="720" s="46" customFormat="1" ht="12.75"/>
    <row r="721" s="46" customFormat="1" ht="12.75"/>
    <row r="722" s="46" customFormat="1" ht="12.75"/>
    <row r="723" s="46" customFormat="1" ht="12.75"/>
    <row r="724" s="46" customFormat="1" ht="12.75"/>
    <row r="725" s="46" customFormat="1" ht="12.75"/>
    <row r="726" s="46" customFormat="1" ht="12.75"/>
    <row r="727" s="46" customFormat="1" ht="12.75"/>
    <row r="728" s="46" customFormat="1" ht="12.75"/>
    <row r="729" s="46" customFormat="1" ht="12.75"/>
    <row r="730" s="46" customFormat="1" ht="12.75"/>
    <row r="731" s="46" customFormat="1" ht="12.75"/>
    <row r="732" s="46" customFormat="1" ht="12.75"/>
    <row r="733" s="46" customFormat="1" ht="12.75"/>
    <row r="734" s="46" customFormat="1" ht="12.75"/>
    <row r="735" s="46" customFormat="1" ht="12.75"/>
    <row r="736" s="46" customFormat="1" ht="12.75"/>
    <row r="737" s="46" customFormat="1" ht="12.75"/>
    <row r="738" s="46" customFormat="1" ht="12.75"/>
    <row r="739" s="46" customFormat="1" ht="12.75"/>
    <row r="740" s="46" customFormat="1" ht="12.75"/>
    <row r="741" s="46" customFormat="1" ht="12.75"/>
    <row r="742" s="46" customFormat="1" ht="12.75"/>
    <row r="743" s="46" customFormat="1" ht="12.75"/>
    <row r="744" s="46" customFormat="1" ht="12.75"/>
    <row r="745" s="46" customFormat="1" ht="12.75"/>
    <row r="746" s="46" customFormat="1" ht="12.75"/>
    <row r="747" s="46" customFormat="1" ht="12.75"/>
    <row r="748" s="46" customFormat="1" ht="12.75"/>
    <row r="749" s="46" customFormat="1" ht="12.75"/>
    <row r="750" s="46" customFormat="1" ht="12.75"/>
    <row r="751" s="46" customFormat="1" ht="12.75"/>
    <row r="752" s="46" customFormat="1" ht="12.75"/>
    <row r="753" s="46" customFormat="1" ht="12.75"/>
    <row r="754" s="46" customFormat="1" ht="12.75"/>
    <row r="755" s="46" customFormat="1" ht="12.75"/>
    <row r="756" s="46" customFormat="1" ht="12.75"/>
    <row r="757" s="46" customFormat="1" ht="12.75"/>
    <row r="758" s="46" customFormat="1" ht="12.75"/>
    <row r="759" s="46" customFormat="1" ht="12.75"/>
    <row r="760" s="46" customFormat="1" ht="12.75"/>
    <row r="761" s="46" customFormat="1" ht="12.75"/>
    <row r="762" s="46" customFormat="1" ht="12.75"/>
    <row r="763" s="46" customFormat="1" ht="12.75"/>
    <row r="764" s="46" customFormat="1" ht="12.75"/>
    <row r="765" s="46" customFormat="1" ht="12.75"/>
    <row r="766" s="46" customFormat="1" ht="12.75"/>
    <row r="767" s="46" customFormat="1" ht="12.75"/>
    <row r="768" s="46" customFormat="1" ht="12.75"/>
    <row r="769" s="46" customFormat="1" ht="12.75"/>
    <row r="770" s="46" customFormat="1" ht="12.75"/>
    <row r="771" s="46" customFormat="1" ht="12.75"/>
    <row r="772" s="46" customFormat="1" ht="12.75"/>
    <row r="773" s="46" customFormat="1" ht="12.75"/>
    <row r="774" s="46" customFormat="1" ht="12.75"/>
    <row r="775" s="46" customFormat="1" ht="12.75"/>
    <row r="776" s="46" customFormat="1" ht="12.75"/>
    <row r="777" s="46" customFormat="1" ht="12.75"/>
    <row r="778" s="46" customFormat="1" ht="12.75"/>
    <row r="779" s="46" customFormat="1" ht="12.75"/>
    <row r="780" s="46" customFormat="1" ht="12.75"/>
    <row r="781" s="46" customFormat="1" ht="12.75"/>
    <row r="782" s="46" customFormat="1" ht="12.75"/>
    <row r="783" s="46" customFormat="1" ht="12.75"/>
    <row r="784" s="46" customFormat="1" ht="12.75"/>
    <row r="785" s="46" customFormat="1" ht="12.75"/>
    <row r="786" s="46" customFormat="1" ht="12.75"/>
    <row r="787" s="46" customFormat="1" ht="12.75"/>
    <row r="788" s="46" customFormat="1" ht="12.75"/>
    <row r="789" s="46" customFormat="1" ht="12.75"/>
    <row r="790" s="46" customFormat="1" ht="12.75"/>
    <row r="791" s="46" customFormat="1" ht="12.75"/>
    <row r="792" s="46" customFormat="1" ht="12.75"/>
    <row r="793" s="46" customFormat="1" ht="12.75"/>
    <row r="794" s="46" customFormat="1" ht="12.75"/>
    <row r="795" s="46" customFormat="1" ht="12.75"/>
    <row r="796" s="46" customFormat="1" ht="12.75"/>
    <row r="797" s="46" customFormat="1" ht="12.75"/>
    <row r="798" s="46" customFormat="1" ht="12.75"/>
    <row r="799" s="46" customFormat="1" ht="12.75"/>
    <row r="800" s="46" customFormat="1" ht="12.75"/>
    <row r="801" s="46" customFormat="1" ht="12.75"/>
    <row r="802" s="46" customFormat="1" ht="12.75"/>
    <row r="803" s="46" customFormat="1" ht="12.75"/>
    <row r="804" s="46" customFormat="1" ht="12.75"/>
    <row r="805" s="46" customFormat="1" ht="12.75"/>
    <row r="806" s="46" customFormat="1" ht="12.75"/>
    <row r="807" s="46" customFormat="1" ht="12.75"/>
    <row r="808" s="46" customFormat="1" ht="12.75"/>
    <row r="809" s="46" customFormat="1" ht="12.75"/>
    <row r="810" s="46" customFormat="1" ht="12.75"/>
    <row r="811" s="46" customFormat="1" ht="12.75"/>
    <row r="812" s="46" customFormat="1" ht="12.75"/>
    <row r="813" s="46" customFormat="1" ht="12.75"/>
    <row r="814" s="46" customFormat="1" ht="12.75"/>
    <row r="815" s="46" customFormat="1" ht="12.75"/>
    <row r="816" s="46" customFormat="1" ht="12.75"/>
    <row r="817" s="46" customFormat="1" ht="12.75"/>
    <row r="818" s="46" customFormat="1" ht="12.75"/>
    <row r="819" s="46" customFormat="1" ht="12.75"/>
    <row r="820" s="46" customFormat="1" ht="12.75"/>
    <row r="821" s="46" customFormat="1" ht="12.75"/>
    <row r="822" s="46" customFormat="1" ht="12.75"/>
    <row r="823" s="46" customFormat="1" ht="12.75"/>
    <row r="824" s="46" customFormat="1" ht="12.75"/>
    <row r="825" s="46" customFormat="1" ht="12.75"/>
    <row r="826" s="46" customFormat="1" ht="12.75"/>
    <row r="827" s="46" customFormat="1" ht="12.75"/>
    <row r="828" s="46" customFormat="1" ht="12.75"/>
    <row r="829" s="46" customFormat="1" ht="12.75"/>
    <row r="830" s="46" customFormat="1" ht="12.75"/>
    <row r="831" s="46" customFormat="1" ht="12.75"/>
    <row r="832" s="46" customFormat="1" ht="12.75"/>
    <row r="833" s="46" customFormat="1" ht="12.75"/>
    <row r="834" s="46" customFormat="1" ht="12.75"/>
    <row r="835" s="46" customFormat="1" ht="12.75"/>
    <row r="836" s="46" customFormat="1" ht="12.75"/>
    <row r="837" s="46" customFormat="1" ht="12.75"/>
    <row r="838" s="46" customFormat="1" ht="12.75"/>
    <row r="839" s="46" customFormat="1" ht="12.75"/>
    <row r="840" s="46" customFormat="1" ht="12.75"/>
    <row r="841" s="46" customFormat="1" ht="12.75"/>
    <row r="842" s="46" customFormat="1" ht="12.75"/>
    <row r="843" s="46" customFormat="1" ht="12.75"/>
    <row r="844" s="46" customFormat="1" ht="12.75"/>
    <row r="845" s="46" customFormat="1" ht="12.75"/>
    <row r="846" s="46" customFormat="1" ht="12.75"/>
    <row r="847" s="46" customFormat="1" ht="12.75"/>
    <row r="848" s="46" customFormat="1" ht="12.75"/>
    <row r="849" s="46" customFormat="1" ht="12.75"/>
    <row r="850" s="46" customFormat="1" ht="12.75"/>
    <row r="851" s="46" customFormat="1" ht="12.75"/>
    <row r="852" s="46" customFormat="1" ht="12.75"/>
    <row r="853" s="46" customFormat="1" ht="12.75"/>
    <row r="854" s="46" customFormat="1" ht="12.75"/>
    <row r="855" s="46" customFormat="1" ht="12.75"/>
    <row r="856" s="46" customFormat="1" ht="12.75"/>
    <row r="857" s="46" customFormat="1" ht="12.75"/>
    <row r="858" s="46" customFormat="1" ht="12.75"/>
    <row r="859" s="46" customFormat="1" ht="12.75"/>
    <row r="860" s="46" customFormat="1" ht="12.75"/>
    <row r="861" s="46" customFormat="1" ht="12.75"/>
    <row r="862" s="46" customFormat="1" ht="12.75"/>
    <row r="863" s="46" customFormat="1" ht="12.75"/>
    <row r="864" s="46" customFormat="1" ht="12.75"/>
    <row r="865" s="46" customFormat="1" ht="12.75"/>
    <row r="866" s="46" customFormat="1" ht="12.75"/>
    <row r="867" s="46" customFormat="1" ht="12.75"/>
    <row r="868" s="46" customFormat="1" ht="12.75"/>
    <row r="869" s="46" customFormat="1" ht="12.75"/>
    <row r="870" s="46" customFormat="1" ht="12.75"/>
    <row r="871" s="46" customFormat="1" ht="12.75"/>
    <row r="872" s="46" customFormat="1" ht="12.75"/>
    <row r="873" s="46" customFormat="1" ht="12.75"/>
    <row r="874" s="46" customFormat="1" ht="12.75"/>
    <row r="875" s="46" customFormat="1" ht="12.75"/>
    <row r="876" s="46" customFormat="1" ht="12.75"/>
    <row r="877" s="46" customFormat="1" ht="12.75"/>
    <row r="878" s="46" customFormat="1" ht="12.75"/>
    <row r="879" s="46" customFormat="1" ht="12.75"/>
    <row r="880" s="46" customFormat="1" ht="12.75"/>
    <row r="881" s="46" customFormat="1" ht="12.75"/>
    <row r="882" s="46" customFormat="1" ht="12.75"/>
    <row r="883" s="46" customFormat="1" ht="12.75"/>
    <row r="884" s="46" customFormat="1" ht="12.75"/>
    <row r="885" s="46" customFormat="1" ht="12.75"/>
    <row r="886" s="46" customFormat="1" ht="12.75"/>
    <row r="887" s="46" customFormat="1" ht="12.75"/>
    <row r="888" s="46" customFormat="1" ht="12.75"/>
    <row r="889" s="46" customFormat="1" ht="12.75"/>
    <row r="890" s="46" customFormat="1" ht="12.75"/>
    <row r="891" s="46" customFormat="1" ht="12.75"/>
    <row r="892" s="46" customFormat="1" ht="12.75"/>
    <row r="893" s="46" customFormat="1" ht="12.75"/>
    <row r="894" s="46" customFormat="1" ht="12.75"/>
    <row r="895" s="46" customFormat="1" ht="12.75"/>
    <row r="896" s="46" customFormat="1" ht="12.75"/>
    <row r="897" s="46" customFormat="1" ht="12.75"/>
    <row r="898" s="46" customFormat="1" ht="12.75"/>
    <row r="899" s="46" customFormat="1" ht="12.75"/>
    <row r="900" s="46" customFormat="1" ht="12.75"/>
    <row r="901" s="46" customFormat="1" ht="12.75"/>
    <row r="902" s="46" customFormat="1" ht="12.75"/>
    <row r="903" s="46" customFormat="1" ht="12.75"/>
    <row r="904" s="46" customFormat="1" ht="12.75"/>
    <row r="905" s="46" customFormat="1" ht="12.75"/>
    <row r="906" s="46" customFormat="1" ht="12.75"/>
    <row r="907" s="46" customFormat="1" ht="12.75"/>
    <row r="908" s="46" customFormat="1" ht="12.75"/>
    <row r="909" s="46" customFormat="1" ht="12.75"/>
    <row r="910" s="46" customFormat="1" ht="12.75"/>
    <row r="911" s="46" customFormat="1" ht="12.75"/>
    <row r="912" s="46" customFormat="1" ht="12.75"/>
    <row r="913" s="46" customFormat="1" ht="12.75"/>
    <row r="914" s="46" customFormat="1" ht="12.75"/>
    <row r="915" s="46" customFormat="1" ht="12.75"/>
    <row r="916" s="46" customFormat="1" ht="12.75"/>
    <row r="917" s="46" customFormat="1" ht="12.75"/>
    <row r="918" s="46" customFormat="1" ht="12.75"/>
    <row r="919" s="46" customFormat="1" ht="12.75"/>
    <row r="920" s="46" customFormat="1" ht="12.75"/>
    <row r="921" s="46" customFormat="1" ht="12.75"/>
    <row r="922" s="46" customFormat="1" ht="12.75"/>
    <row r="923" s="46" customFormat="1" ht="12.75"/>
    <row r="924" s="46" customFormat="1" ht="12.75"/>
    <row r="925" s="46" customFormat="1" ht="12.75"/>
    <row r="926" s="46" customFormat="1" ht="12.75"/>
    <row r="927" s="46" customFormat="1" ht="12.75"/>
    <row r="928" s="46" customFormat="1" ht="12.75"/>
    <row r="929" s="46" customFormat="1" ht="12.75"/>
    <row r="930" s="46" customFormat="1" ht="12.75"/>
    <row r="931" s="46" customFormat="1" ht="12.75"/>
    <row r="932" s="46" customFormat="1" ht="12.75"/>
    <row r="933" s="46" customFormat="1" ht="12.75"/>
    <row r="934" s="46" customFormat="1" ht="12.75"/>
    <row r="935" s="46" customFormat="1" ht="12.75"/>
    <row r="936" s="46" customFormat="1" ht="12.75"/>
    <row r="937" s="46" customFormat="1" ht="12.75"/>
    <row r="938" s="46" customFormat="1" ht="12.75"/>
    <row r="939" s="46" customFormat="1" ht="12.75"/>
    <row r="940" s="46" customFormat="1" ht="12.75"/>
    <row r="941" s="46" customFormat="1" ht="12.75"/>
    <row r="942" s="46" customFormat="1" ht="12.75"/>
    <row r="943" s="46" customFormat="1" ht="12.75"/>
    <row r="944" s="46" customFormat="1" ht="12.75"/>
    <row r="945" s="46" customFormat="1" ht="12.75"/>
    <row r="946" s="46" customFormat="1" ht="12.75"/>
    <row r="947" s="46" customFormat="1" ht="12.75"/>
    <row r="948" s="46" customFormat="1" ht="12.75"/>
    <row r="949" s="46" customFormat="1" ht="12.75"/>
    <row r="950" s="46" customFormat="1" ht="12.75"/>
    <row r="951" s="46" customFormat="1" ht="12.75"/>
    <row r="952" s="46" customFormat="1" ht="12.75"/>
    <row r="953" s="46" customFormat="1" ht="12.75"/>
    <row r="954" s="46" customFormat="1" ht="12.75"/>
    <row r="955" s="46" customFormat="1" ht="12.75"/>
    <row r="956" s="46" customFormat="1" ht="12.75"/>
    <row r="957" s="46" customFormat="1" ht="12.75"/>
    <row r="958" s="46" customFormat="1" ht="12.75"/>
    <row r="959" s="46" customFormat="1" ht="12.75"/>
    <row r="960" s="46" customFormat="1" ht="12.75"/>
    <row r="961" s="46" customFormat="1" ht="12.75"/>
    <row r="962" s="46" customFormat="1" ht="12.75"/>
    <row r="963" s="46" customFormat="1" ht="12.75"/>
    <row r="964" s="46" customFormat="1" ht="12.75"/>
    <row r="965" s="46" customFormat="1" ht="12.75"/>
    <row r="966" s="46" customFormat="1" ht="12.75"/>
    <row r="967" s="46" customFormat="1" ht="12.75"/>
    <row r="968" s="46" customFormat="1" ht="12.75"/>
    <row r="969" s="46" customFormat="1" ht="12.75"/>
    <row r="970" s="46" customFormat="1" ht="12.75"/>
    <row r="971" s="46" customFormat="1" ht="12.75"/>
    <row r="972" s="46" customFormat="1" ht="12.75"/>
    <row r="973" s="46" customFormat="1" ht="12.75"/>
    <row r="974" s="46" customFormat="1" ht="12.75"/>
    <row r="975" s="46" customFormat="1" ht="12.75"/>
    <row r="976" s="46" customFormat="1" ht="12.75"/>
    <row r="977" s="46" customFormat="1" ht="12.75"/>
    <row r="978" s="46" customFormat="1" ht="12.75"/>
    <row r="979" s="46" customFormat="1" ht="12.75"/>
    <row r="980" s="46" customFormat="1" ht="12.75"/>
    <row r="981" s="46" customFormat="1" ht="12.75"/>
    <row r="982" s="46" customFormat="1" ht="12.75"/>
    <row r="983" s="46" customFormat="1" ht="12.75"/>
    <row r="984" s="46" customFormat="1" ht="12.75"/>
    <row r="985" s="46" customFormat="1" ht="12.75"/>
    <row r="986" s="46" customFormat="1" ht="12.75"/>
    <row r="987" s="46" customFormat="1" ht="12.75"/>
    <row r="988" s="46" customFormat="1" ht="12.75"/>
    <row r="989" s="46" customFormat="1" ht="12.75"/>
    <row r="990" s="46" customFormat="1" ht="12.75"/>
    <row r="991" s="46" customFormat="1" ht="12.75"/>
    <row r="992" s="46" customFormat="1" ht="12.75"/>
    <row r="993" s="46" customFormat="1" ht="12.75"/>
    <row r="994" s="46" customFormat="1" ht="12.75"/>
    <row r="995" s="46" customFormat="1" ht="12.75"/>
    <row r="996" s="46" customFormat="1" ht="12.75"/>
    <row r="997" s="46" customFormat="1" ht="12.75"/>
    <row r="998" s="46" customFormat="1" ht="12.75"/>
    <row r="999" s="46" customFormat="1" ht="12.75"/>
    <row r="1000" s="46" customFormat="1" ht="12.75"/>
    <row r="1001" s="46" customFormat="1" ht="12.75"/>
    <row r="1002" s="46" customFormat="1" ht="12.75"/>
    <row r="1003" s="46" customFormat="1" ht="12.75"/>
    <row r="1004" s="46" customFormat="1" ht="12.75"/>
    <row r="1005" s="46" customFormat="1" ht="12.75"/>
    <row r="1006" s="46" customFormat="1" ht="12.75"/>
    <row r="1007" s="46" customFormat="1" ht="12.75"/>
    <row r="1008" s="46" customFormat="1" ht="12.75"/>
    <row r="1009" s="46" customFormat="1" ht="12.75"/>
    <row r="1010" s="46" customFormat="1" ht="12.75"/>
    <row r="1011" s="46" customFormat="1" ht="12.75"/>
    <row r="1012" s="46" customFormat="1" ht="12.75"/>
    <row r="1013" s="46" customFormat="1" ht="12.75"/>
    <row r="1014" s="46" customFormat="1" ht="12.75"/>
    <row r="1015" s="46" customFormat="1" ht="12.75"/>
    <row r="1016" s="46" customFormat="1" ht="12.75"/>
    <row r="1017" s="46" customFormat="1" ht="12.75"/>
    <row r="1018" s="46" customFormat="1" ht="12.75"/>
    <row r="1019" s="46" customFormat="1" ht="12.75"/>
    <row r="1020" s="46" customFormat="1" ht="12.75"/>
    <row r="1021" s="46" customFormat="1" ht="12.75"/>
    <row r="1022" s="46" customFormat="1" ht="12.75"/>
    <row r="1023" s="46" customFormat="1" ht="12.75"/>
    <row r="1024" s="46" customFormat="1" ht="12.75"/>
    <row r="1025" s="46" customFormat="1" ht="12.75"/>
    <row r="1026" s="46" customFormat="1" ht="12.75"/>
    <row r="1027" s="46" customFormat="1" ht="12.75"/>
    <row r="1028" s="46" customFormat="1" ht="12.75"/>
    <row r="1029" s="46" customFormat="1" ht="12.75"/>
    <row r="1030" s="46" customFormat="1" ht="12.75"/>
    <row r="1031" s="46" customFormat="1" ht="12.75"/>
    <row r="1032" s="46" customFormat="1" ht="12.75"/>
    <row r="1033" s="46" customFormat="1" ht="12.75"/>
    <row r="1034" s="46" customFormat="1" ht="12.75"/>
    <row r="1035" s="46" customFormat="1" ht="12.75"/>
    <row r="1036" s="46" customFormat="1" ht="12.75"/>
    <row r="1037" s="46" customFormat="1" ht="12.75"/>
    <row r="1038" s="46" customFormat="1" ht="12.75"/>
    <row r="1039" s="46" customFormat="1" ht="12.75"/>
    <row r="1040" s="46" customFormat="1" ht="12.75"/>
    <row r="1041" s="46" customFormat="1" ht="12.75"/>
    <row r="1042" s="46" customFormat="1" ht="12.75"/>
    <row r="1043" s="46" customFormat="1" ht="12.75"/>
    <row r="1044" s="46" customFormat="1" ht="12.75"/>
    <row r="1045" s="46" customFormat="1" ht="12.75"/>
    <row r="1046" s="46" customFormat="1" ht="12.75"/>
    <row r="1047" s="46" customFormat="1" ht="12.75"/>
    <row r="1048" s="46" customFormat="1" ht="12.75"/>
    <row r="1049" s="46" customFormat="1" ht="12.75"/>
    <row r="1050" s="46" customFormat="1" ht="12.75"/>
    <row r="1051" s="46" customFormat="1" ht="12.75"/>
    <row r="1052" s="46" customFormat="1" ht="12.75"/>
    <row r="1053" s="46" customFormat="1" ht="12.75"/>
    <row r="1054" s="46" customFormat="1" ht="12.75"/>
    <row r="1055" s="46" customFormat="1" ht="12.75"/>
    <row r="1056" s="46" customFormat="1" ht="12.75"/>
    <row r="1057" s="46" customFormat="1" ht="12.75"/>
    <row r="1058" s="46" customFormat="1" ht="12.75"/>
    <row r="1059" s="46" customFormat="1" ht="12.75"/>
    <row r="1060" s="46" customFormat="1" ht="12.75"/>
    <row r="1061" s="46" customFormat="1" ht="12.75"/>
    <row r="1062" s="46" customFormat="1" ht="12.75"/>
    <row r="1063" s="46" customFormat="1" ht="12.75"/>
    <row r="1064" s="46" customFormat="1" ht="12.75"/>
    <row r="1065" s="46" customFormat="1" ht="12.75"/>
    <row r="1066" s="46" customFormat="1" ht="12.75"/>
    <row r="1067" s="46" customFormat="1" ht="12.75"/>
    <row r="1068" s="46" customFormat="1" ht="12.75"/>
    <row r="1069" s="46" customFormat="1" ht="12.75"/>
    <row r="1070" s="46" customFormat="1" ht="12.75"/>
    <row r="1071" s="46" customFormat="1" ht="12.75"/>
    <row r="1072" s="46" customFormat="1" ht="12.75"/>
    <row r="1073" s="46" customFormat="1" ht="12.75"/>
    <row r="1074" s="46" customFormat="1" ht="12.75"/>
    <row r="1075" s="46" customFormat="1" ht="12.75"/>
    <row r="1076" s="46" customFormat="1" ht="12.75"/>
    <row r="1077" s="46" customFormat="1" ht="12.75"/>
    <row r="1078" s="46" customFormat="1" ht="12.75"/>
    <row r="1079" s="46" customFormat="1" ht="12.75"/>
    <row r="1080" s="46" customFormat="1" ht="12.75"/>
    <row r="1081" s="46" customFormat="1" ht="12.75"/>
    <row r="1082" s="46" customFormat="1" ht="12.75"/>
    <row r="1083" s="46" customFormat="1" ht="12.75"/>
    <row r="1084" s="46" customFormat="1" ht="12.75"/>
    <row r="1085" s="46" customFormat="1" ht="12.75"/>
    <row r="1086" s="46" customFormat="1" ht="12.75"/>
    <row r="1087" s="46" customFormat="1" ht="12.75"/>
    <row r="1088" s="46" customFormat="1" ht="12.75"/>
    <row r="1089" s="46" customFormat="1" ht="12.75"/>
    <row r="1090" s="46" customFormat="1" ht="12.75"/>
    <row r="1091" s="46" customFormat="1" ht="12.75"/>
    <row r="1092" s="46" customFormat="1" ht="12.75"/>
    <row r="1093" s="46" customFormat="1" ht="12.75"/>
    <row r="1094" s="46" customFormat="1" ht="12.75"/>
    <row r="1095" s="46" customFormat="1" ht="12.75"/>
    <row r="1096" s="46" customFormat="1" ht="12.75"/>
    <row r="1097" s="46" customFormat="1" ht="12.75"/>
    <row r="1098" s="46" customFormat="1" ht="12.75"/>
    <row r="1099" s="46" customFormat="1" ht="12.75"/>
    <row r="1100" s="46" customFormat="1" ht="12.75"/>
    <row r="1101" s="46" customFormat="1" ht="12.75"/>
    <row r="1102" s="46" customFormat="1" ht="12.75"/>
    <row r="1103" s="46" customFormat="1" ht="12.75"/>
    <row r="1104" s="46" customFormat="1" ht="12.75"/>
    <row r="1105" s="46" customFormat="1" ht="12.75"/>
    <row r="1106" s="46" customFormat="1" ht="12.75"/>
    <row r="1107" s="46" customFormat="1" ht="12.75"/>
    <row r="1108" s="46" customFormat="1" ht="12.75"/>
    <row r="1109" s="46" customFormat="1" ht="12.75"/>
    <row r="1110" s="46" customFormat="1" ht="12.75"/>
    <row r="1111" s="46" customFormat="1" ht="12.75"/>
    <row r="1112" s="46" customFormat="1" ht="12.75"/>
    <row r="1113" s="46" customFormat="1" ht="12.75"/>
    <row r="1114" s="46" customFormat="1" ht="12.75"/>
    <row r="1115" s="46" customFormat="1" ht="12.75"/>
    <row r="1116" s="46" customFormat="1" ht="12.75"/>
    <row r="1117" s="46" customFormat="1" ht="12.75"/>
    <row r="1118" s="46" customFormat="1" ht="12.75"/>
    <row r="1119" s="46" customFormat="1" ht="12.75"/>
    <row r="1120" s="46" customFormat="1" ht="12.75"/>
    <row r="1121" s="46" customFormat="1" ht="12.75"/>
    <row r="1122" s="46" customFormat="1" ht="12.75"/>
    <row r="1123" s="46" customFormat="1" ht="12.75"/>
    <row r="1124" s="46" customFormat="1" ht="12.75"/>
    <row r="1125" s="46" customFormat="1" ht="12.75"/>
    <row r="1126" s="46" customFormat="1" ht="12.75"/>
    <row r="1127" s="46" customFormat="1" ht="12.75"/>
    <row r="1128" s="46" customFormat="1" ht="12.75"/>
    <row r="1129" s="46" customFormat="1" ht="12.75"/>
    <row r="1130" s="46" customFormat="1" ht="12.75"/>
    <row r="1131" s="46" customFormat="1" ht="12.75"/>
    <row r="1132" s="46" customFormat="1" ht="12.75"/>
    <row r="1133" s="46" customFormat="1" ht="12.75"/>
    <row r="1134" s="46" customFormat="1" ht="12.75"/>
    <row r="1135" s="46" customFormat="1" ht="12.75"/>
    <row r="1136" s="46" customFormat="1" ht="12.75"/>
    <row r="1137" s="46" customFormat="1" ht="12.75"/>
    <row r="1138" s="46" customFormat="1" ht="12.75"/>
    <row r="1139" s="46" customFormat="1" ht="12.75"/>
    <row r="1140" s="46" customFormat="1" ht="12.75"/>
    <row r="1141" s="46" customFormat="1" ht="12.75"/>
    <row r="1142" s="46" customFormat="1" ht="12.75"/>
    <row r="1143" s="46" customFormat="1" ht="12.75"/>
    <row r="1144" s="46" customFormat="1" ht="12.75"/>
    <row r="1145" s="46" customFormat="1" ht="12.75"/>
    <row r="1146" s="46" customFormat="1" ht="12.75"/>
    <row r="1147" s="46" customFormat="1" ht="12.75"/>
    <row r="1148" s="46" customFormat="1" ht="12.75"/>
    <row r="1149" s="46" customFormat="1" ht="12.75"/>
    <row r="1150" s="46" customFormat="1" ht="12.75"/>
    <row r="1151" s="46" customFormat="1" ht="12.75"/>
    <row r="1152" s="46" customFormat="1" ht="12.75"/>
    <row r="1153" s="46" customFormat="1" ht="12.75"/>
    <row r="1154" s="46" customFormat="1" ht="12.75"/>
    <row r="1155" s="46" customFormat="1" ht="12.75"/>
    <row r="1156" s="46" customFormat="1" ht="12.75"/>
    <row r="1157" s="46" customFormat="1" ht="12.75"/>
    <row r="1158" s="46" customFormat="1" ht="12.75"/>
    <row r="1159" s="46" customFormat="1" ht="12.75"/>
    <row r="1160" s="46" customFormat="1" ht="12.75"/>
    <row r="1161" s="46" customFormat="1" ht="12.75"/>
    <row r="1162" s="46" customFormat="1" ht="12.75"/>
    <row r="1163" s="46" customFormat="1" ht="12.75"/>
    <row r="1164" s="46" customFormat="1" ht="12.75"/>
    <row r="1165" s="46" customFormat="1" ht="12.75"/>
    <row r="1166" s="46" customFormat="1" ht="12.75"/>
    <row r="1167" s="46" customFormat="1" ht="12.75"/>
    <row r="1168" s="46" customFormat="1" ht="12.75"/>
    <row r="1169" s="46" customFormat="1" ht="12.75"/>
    <row r="1170" s="46" customFormat="1" ht="12.75"/>
    <row r="1171" s="46" customFormat="1" ht="12.75"/>
    <row r="1172" s="46" customFormat="1" ht="12.75"/>
    <row r="1173" s="46" customFormat="1" ht="12.75"/>
    <row r="1174" s="46" customFormat="1" ht="12.75"/>
    <row r="1175" s="46" customFormat="1" ht="12.75"/>
    <row r="1176" s="46" customFormat="1" ht="12.75"/>
    <row r="1177" s="46" customFormat="1" ht="12.75"/>
    <row r="1178" s="46" customFormat="1" ht="12.75"/>
    <row r="1179" s="46" customFormat="1" ht="12.75"/>
    <row r="1180" s="46" customFormat="1" ht="12.75"/>
    <row r="1181" s="46" customFormat="1" ht="12.75"/>
    <row r="1182" s="46" customFormat="1" ht="12.75"/>
    <row r="1183" s="46" customFormat="1" ht="12.75"/>
    <row r="1184" s="46" customFormat="1" ht="12.75"/>
    <row r="1185" s="46" customFormat="1" ht="12.75"/>
    <row r="1186" s="46" customFormat="1" ht="12.75"/>
    <row r="1187" s="46" customFormat="1" ht="12.75"/>
    <row r="1188" s="46" customFormat="1" ht="12.75"/>
    <row r="1189" s="46" customFormat="1" ht="12.75"/>
    <row r="1190" s="46" customFormat="1" ht="12.75"/>
    <row r="1191" s="46" customFormat="1" ht="12.75"/>
    <row r="1192" s="46" customFormat="1" ht="12.75"/>
    <row r="1193" s="46" customFormat="1" ht="12.75"/>
    <row r="1194" s="46" customFormat="1" ht="12.75"/>
    <row r="1195" s="46" customFormat="1" ht="12.75"/>
    <row r="1196" s="46" customFormat="1" ht="12.75"/>
    <row r="1197" s="46" customFormat="1" ht="12.75"/>
    <row r="1198" s="46" customFormat="1" ht="12.75"/>
    <row r="1199" s="46" customFormat="1" ht="12.75"/>
    <row r="1200" s="46" customFormat="1" ht="12.75"/>
    <row r="1201" s="46" customFormat="1" ht="12.75"/>
    <row r="1202" s="46" customFormat="1" ht="12.75"/>
    <row r="1203" s="46" customFormat="1" ht="12.75"/>
    <row r="1204" s="46" customFormat="1" ht="12.75"/>
    <row r="1205" s="46" customFormat="1" ht="12.75"/>
    <row r="1206" s="46" customFormat="1" ht="12.75"/>
    <row r="1207" s="46" customFormat="1" ht="12.75"/>
    <row r="1208" s="46" customFormat="1" ht="12.75"/>
    <row r="1209" s="46" customFormat="1" ht="12.75"/>
    <row r="1210" s="46" customFormat="1" ht="12.75"/>
    <row r="1211" s="46" customFormat="1" ht="12.75"/>
    <row r="1212" s="46" customFormat="1" ht="12.75"/>
    <row r="1213" s="46" customFormat="1" ht="12.75"/>
    <row r="1214" s="46" customFormat="1" ht="12.75"/>
    <row r="1215" s="46" customFormat="1" ht="12.75"/>
    <row r="1216" s="46" customFormat="1" ht="12.75"/>
    <row r="1217" s="46" customFormat="1" ht="12.75"/>
    <row r="1218" s="46" customFormat="1" ht="12.75"/>
    <row r="1219" s="46" customFormat="1" ht="12.75"/>
    <row r="1220" s="46" customFormat="1" ht="12.75"/>
    <row r="1221" s="46" customFormat="1" ht="12.75"/>
    <row r="1222" s="46" customFormat="1" ht="12.75"/>
    <row r="1223" s="46" customFormat="1" ht="12.75"/>
    <row r="1224" s="46" customFormat="1" ht="12.75"/>
    <row r="1225" s="46" customFormat="1" ht="12.75"/>
    <row r="1226" s="46" customFormat="1" ht="12.75"/>
    <row r="1227" s="46" customFormat="1" ht="12.75"/>
    <row r="1228" s="46" customFormat="1" ht="12.75"/>
    <row r="1229" s="46" customFormat="1" ht="12.75"/>
    <row r="1230" s="46" customFormat="1" ht="12.75"/>
    <row r="1231" s="46" customFormat="1" ht="12.75"/>
    <row r="1232" s="46" customFormat="1" ht="12.75"/>
    <row r="1233" s="46" customFormat="1" ht="12.75"/>
    <row r="1234" s="46" customFormat="1" ht="12.75"/>
    <row r="1235" s="46" customFormat="1" ht="12.75"/>
    <row r="1236" s="46" customFormat="1" ht="12.75"/>
    <row r="1237" s="46" customFormat="1" ht="12.75"/>
    <row r="1238" s="46" customFormat="1" ht="12.75"/>
    <row r="1239" s="46" customFormat="1" ht="12.75"/>
    <row r="1240" s="46" customFormat="1" ht="12.75"/>
    <row r="1241" s="46" customFormat="1" ht="12.75"/>
    <row r="1242" s="46" customFormat="1" ht="12.75"/>
    <row r="1243" s="46" customFormat="1" ht="12.75"/>
    <row r="1244" s="46" customFormat="1" ht="12.75"/>
    <row r="1245" s="46" customFormat="1" ht="12.75"/>
    <row r="1246" s="46" customFormat="1" ht="12.75"/>
    <row r="1247" s="46" customFormat="1" ht="12.75"/>
    <row r="1248" s="46" customFormat="1" ht="12.75"/>
    <row r="1249" s="46" customFormat="1" ht="12.75"/>
    <row r="1250" s="46" customFormat="1" ht="12.75"/>
    <row r="1251" s="46" customFormat="1" ht="12.75"/>
    <row r="1252" s="46" customFormat="1" ht="12.75"/>
    <row r="1253" s="46" customFormat="1" ht="12.75"/>
    <row r="1254" s="46" customFormat="1" ht="12.75"/>
    <row r="1255" s="46" customFormat="1" ht="12.75"/>
    <row r="1256" s="46" customFormat="1" ht="12.75"/>
    <row r="1257" s="46" customFormat="1" ht="12.75"/>
    <row r="1258" s="46" customFormat="1" ht="12.75"/>
    <row r="1259" s="46" customFormat="1" ht="12.75"/>
    <row r="1260" s="46" customFormat="1" ht="12.75"/>
    <row r="1261" s="46" customFormat="1" ht="12.75"/>
    <row r="1262" s="46" customFormat="1" ht="12.75"/>
    <row r="1263" s="46" customFormat="1" ht="12.75"/>
    <row r="1264" s="46" customFormat="1" ht="12.75"/>
    <row r="1265" s="46" customFormat="1" ht="12.75"/>
    <row r="1266" s="46" customFormat="1" ht="12.75"/>
    <row r="1267" s="46" customFormat="1" ht="12.75"/>
    <row r="1268" s="46" customFormat="1" ht="12.75"/>
    <row r="1269" s="46" customFormat="1" ht="12.75"/>
    <row r="1270" s="46" customFormat="1" ht="12.75"/>
    <row r="1271" s="46" customFormat="1" ht="12.75"/>
    <row r="1272" s="46" customFormat="1" ht="12.75"/>
    <row r="1273" s="46" customFormat="1" ht="12.75"/>
    <row r="1274" s="46" customFormat="1" ht="12.75"/>
    <row r="1275" s="46" customFormat="1" ht="12.75"/>
    <row r="1276" s="46" customFormat="1" ht="12.75"/>
    <row r="1277" s="46" customFormat="1" ht="12.75"/>
    <row r="1278" s="46" customFormat="1" ht="12.75"/>
    <row r="1279" s="46" customFormat="1" ht="12.75"/>
    <row r="1280" s="46" customFormat="1" ht="12.75"/>
    <row r="1281" s="46" customFormat="1" ht="12.75"/>
    <row r="1282" s="46" customFormat="1" ht="12.75"/>
    <row r="1283" s="46" customFormat="1" ht="12.75"/>
    <row r="1284" s="46" customFormat="1" ht="12.75"/>
    <row r="1285" s="46" customFormat="1" ht="12.75"/>
    <row r="1286" s="46" customFormat="1" ht="12.75"/>
    <row r="1287" s="46" customFormat="1" ht="12.75"/>
    <row r="1288" s="46" customFormat="1" ht="12.75"/>
    <row r="1289" s="46" customFormat="1" ht="12.75"/>
    <row r="1290" s="46" customFormat="1" ht="12.75"/>
    <row r="1291" s="46" customFormat="1" ht="12.75"/>
    <row r="1292" s="46" customFormat="1" ht="12.75"/>
    <row r="1293" s="46" customFormat="1" ht="12.75"/>
    <row r="1294" s="46" customFormat="1" ht="12.75"/>
    <row r="1295" s="46" customFormat="1" ht="12.75"/>
    <row r="1296" s="46" customFormat="1" ht="12.75"/>
    <row r="1297" s="46" customFormat="1" ht="12.75"/>
    <row r="1298" s="46" customFormat="1" ht="12.75"/>
    <row r="1299" s="46" customFormat="1" ht="12.75"/>
    <row r="1300" s="46" customFormat="1" ht="12.75"/>
    <row r="1301" s="46" customFormat="1" ht="12.75"/>
    <row r="1302" s="46" customFormat="1" ht="12.75"/>
    <row r="1303" s="46" customFormat="1" ht="12.75"/>
    <row r="1304" s="46" customFormat="1" ht="12.75"/>
    <row r="1305" s="46" customFormat="1" ht="12.75"/>
    <row r="1306" s="46" customFormat="1" ht="12.75"/>
    <row r="1307" s="46" customFormat="1" ht="12.75"/>
    <row r="1308" s="46" customFormat="1" ht="12.75"/>
    <row r="1309" s="46" customFormat="1" ht="12.75"/>
    <row r="1310" s="46" customFormat="1" ht="12.75"/>
    <row r="1311" s="46" customFormat="1" ht="12.75"/>
    <row r="1312" s="46" customFormat="1" ht="12.75"/>
    <row r="1313" s="46" customFormat="1" ht="12.75"/>
    <row r="1314" s="46" customFormat="1" ht="12.75"/>
    <row r="1315" s="46" customFormat="1" ht="12.75"/>
    <row r="1316" s="46" customFormat="1" ht="12.75"/>
    <row r="1317" s="46" customFormat="1" ht="12.75"/>
    <row r="1318" s="46" customFormat="1" ht="12.75"/>
    <row r="1319" s="46" customFormat="1" ht="12.75"/>
    <row r="1320" s="46" customFormat="1" ht="12.75"/>
    <row r="1321" s="46" customFormat="1" ht="12.75"/>
    <row r="1322" s="46" customFormat="1" ht="12.75"/>
    <row r="1323" s="46" customFormat="1" ht="12.75"/>
    <row r="1324" s="46" customFormat="1" ht="12.75"/>
    <row r="1325" s="46" customFormat="1" ht="12.75"/>
    <row r="1326" s="46" customFormat="1" ht="12.75"/>
    <row r="1327" s="46" customFormat="1" ht="12.75"/>
    <row r="1328" s="46" customFormat="1" ht="12.75"/>
    <row r="1329" s="46" customFormat="1" ht="12.75"/>
    <row r="1330" s="46" customFormat="1" ht="12.75"/>
    <row r="1331" s="46" customFormat="1" ht="12.75"/>
    <row r="1332" s="46" customFormat="1" ht="12.75"/>
    <row r="1333" s="46" customFormat="1" ht="12.75"/>
    <row r="1334" s="46" customFormat="1" ht="12.75"/>
    <row r="1335" s="46" customFormat="1" ht="12.75"/>
    <row r="1336" s="46" customFormat="1" ht="12.75"/>
    <row r="1337" s="46" customFormat="1" ht="12.75"/>
    <row r="1338" s="46" customFormat="1" ht="12.75"/>
    <row r="1339" s="46" customFormat="1" ht="12.75"/>
    <row r="1340" s="46" customFormat="1" ht="12.75"/>
    <row r="1341" s="46" customFormat="1" ht="12.75"/>
    <row r="1342" s="46" customFormat="1" ht="12.75"/>
    <row r="1343" s="46" customFormat="1" ht="12.75"/>
    <row r="1344" s="46" customFormat="1" ht="12.75"/>
    <row r="1345" s="46" customFormat="1" ht="12.75"/>
    <row r="1346" s="46" customFormat="1" ht="12.75"/>
    <row r="1347" s="46" customFormat="1" ht="12.75"/>
    <row r="1348" s="46" customFormat="1" ht="12.75"/>
    <row r="1349" s="46" customFormat="1" ht="12.75"/>
    <row r="1350" s="46" customFormat="1" ht="12.75"/>
    <row r="1351" s="46" customFormat="1" ht="12.75"/>
    <row r="1352" s="46" customFormat="1" ht="12.75"/>
    <row r="1353" s="46" customFormat="1" ht="12.75"/>
    <row r="1354" s="46" customFormat="1" ht="12.75"/>
    <row r="1355" s="46" customFormat="1" ht="12.75"/>
    <row r="1356" s="46" customFormat="1" ht="12.75"/>
    <row r="1357" s="46" customFormat="1" ht="12.75"/>
    <row r="1358" s="46" customFormat="1" ht="12.75"/>
    <row r="1359" s="46" customFormat="1" ht="12.75"/>
    <row r="1360" s="46" customFormat="1" ht="12.75"/>
    <row r="1361" s="46" customFormat="1" ht="12.75"/>
    <row r="1362" s="46" customFormat="1" ht="12.75"/>
    <row r="1363" s="46" customFormat="1" ht="12.75"/>
    <row r="1364" s="46" customFormat="1" ht="12.75"/>
    <row r="1365" s="46" customFormat="1" ht="12.75"/>
    <row r="1366" s="46" customFormat="1" ht="12.75"/>
    <row r="1367" s="46" customFormat="1" ht="12.75"/>
    <row r="1368" s="46" customFormat="1" ht="12.75"/>
    <row r="1369" s="46" customFormat="1" ht="12.75"/>
    <row r="1370" s="46" customFormat="1" ht="12.75"/>
    <row r="1371" s="46" customFormat="1" ht="12.75"/>
    <row r="1372" s="46" customFormat="1" ht="12.75"/>
    <row r="1373" s="46" customFormat="1" ht="12.75"/>
    <row r="1374" s="46" customFormat="1" ht="12.75"/>
    <row r="1375" s="46" customFormat="1" ht="12.75"/>
    <row r="1376" s="46" customFormat="1" ht="12.75"/>
    <row r="1377" s="46" customFormat="1" ht="12.75"/>
    <row r="1378" s="46" customFormat="1" ht="12.75"/>
    <row r="1379" s="46" customFormat="1" ht="12.75"/>
    <row r="1380" s="46" customFormat="1" ht="12.75"/>
    <row r="1381" s="46" customFormat="1" ht="12.75"/>
    <row r="1382" s="46" customFormat="1" ht="12.75"/>
    <row r="1383" s="46" customFormat="1" ht="12.75"/>
    <row r="1384" s="46" customFormat="1" ht="12.75"/>
    <row r="1385" s="46" customFormat="1" ht="12.75"/>
    <row r="1386" s="46" customFormat="1" ht="12.75"/>
    <row r="1387" s="46" customFormat="1" ht="12.75"/>
    <row r="1388" s="46" customFormat="1" ht="12.75"/>
    <row r="1389" s="46" customFormat="1" ht="12.75"/>
    <row r="1390" s="46" customFormat="1" ht="12.75"/>
    <row r="1391" s="46" customFormat="1" ht="12.75"/>
    <row r="1392" s="46" customFormat="1" ht="12.75"/>
    <row r="1393" s="46" customFormat="1" ht="12.75"/>
    <row r="1394" s="46" customFormat="1" ht="12.75"/>
    <row r="1395" s="46" customFormat="1" ht="12.75"/>
    <row r="1396" s="46" customFormat="1" ht="12.75"/>
    <row r="1397" s="46" customFormat="1" ht="12.75"/>
    <row r="1398" s="46" customFormat="1" ht="12.75"/>
    <row r="1399" s="46" customFormat="1" ht="12.75"/>
    <row r="1400" s="46" customFormat="1" ht="12.75"/>
    <row r="1401" s="46" customFormat="1" ht="12.75"/>
    <row r="1402" s="46" customFormat="1" ht="12.75"/>
    <row r="1403" s="46" customFormat="1" ht="12.75"/>
    <row r="1404" s="46" customFormat="1" ht="12.75"/>
    <row r="1405" s="46" customFormat="1" ht="12.75"/>
    <row r="1406" s="46" customFormat="1" ht="12.75"/>
    <row r="1407" s="46" customFormat="1" ht="12.75"/>
    <row r="1408" s="46" customFormat="1" ht="12.75"/>
    <row r="1409" s="46" customFormat="1" ht="12.75"/>
    <row r="1410" s="46" customFormat="1" ht="12.75"/>
    <row r="1411" s="46" customFormat="1" ht="12.75"/>
    <row r="1412" s="46" customFormat="1" ht="12.75"/>
    <row r="1413" s="46" customFormat="1" ht="12.75"/>
    <row r="1414" s="46" customFormat="1" ht="12.75"/>
    <row r="1415" s="46" customFormat="1" ht="12.75"/>
    <row r="1416" s="46" customFormat="1" ht="12.75"/>
    <row r="1417" s="46" customFormat="1" ht="12.75"/>
    <row r="1418" s="46" customFormat="1" ht="12.75"/>
    <row r="1419" s="46" customFormat="1" ht="12.75"/>
    <row r="1420" s="46" customFormat="1" ht="12.75"/>
    <row r="1421" s="46" customFormat="1" ht="12.75"/>
    <row r="1422" s="46" customFormat="1" ht="12.75"/>
    <row r="1423" s="46" customFormat="1" ht="12.75"/>
    <row r="1424" s="46" customFormat="1" ht="12.75"/>
    <row r="1425" s="46" customFormat="1" ht="12.75"/>
    <row r="1426" s="46" customFormat="1" ht="12.75"/>
    <row r="1427" s="46" customFormat="1" ht="12.75"/>
    <row r="1428" s="46" customFormat="1" ht="12.75"/>
    <row r="1429" s="46" customFormat="1" ht="12.75"/>
    <row r="1430" s="46" customFormat="1" ht="12.75"/>
    <row r="1431" s="46" customFormat="1" ht="12.75"/>
    <row r="1432" s="46" customFormat="1" ht="12.75"/>
    <row r="1433" s="46" customFormat="1" ht="12.75"/>
    <row r="1434" s="46" customFormat="1" ht="12.75"/>
    <row r="1435" s="46" customFormat="1" ht="12.75"/>
    <row r="1436" s="46" customFormat="1" ht="12.75"/>
    <row r="1437" s="46" customFormat="1" ht="12.75"/>
    <row r="1438" s="46" customFormat="1" ht="12.75"/>
    <row r="1439" s="46" customFormat="1" ht="12.75"/>
    <row r="1440" s="46" customFormat="1" ht="12.75"/>
    <row r="1441" s="46" customFormat="1" ht="12.75"/>
    <row r="1442" s="46" customFormat="1" ht="12.75"/>
    <row r="1443" s="46" customFormat="1" ht="12.75"/>
    <row r="1444" s="46" customFormat="1" ht="12.75"/>
    <row r="1445" s="46" customFormat="1" ht="12.75"/>
    <row r="1446" s="46" customFormat="1" ht="12.75"/>
    <row r="1447" s="46" customFormat="1" ht="12.75"/>
    <row r="1448" s="46" customFormat="1" ht="12.75"/>
    <row r="1449" s="46" customFormat="1" ht="12.75"/>
    <row r="1450" s="46" customFormat="1" ht="12.75"/>
    <row r="1451" s="46" customFormat="1" ht="12.75"/>
    <row r="1452" s="46" customFormat="1" ht="12.75"/>
    <row r="1453" s="46" customFormat="1" ht="12.75"/>
    <row r="1454" s="46" customFormat="1" ht="12.75"/>
    <row r="1455" s="46" customFormat="1" ht="12.75"/>
    <row r="1456" s="46" customFormat="1" ht="12.75"/>
    <row r="1457" s="46" customFormat="1" ht="12.75"/>
    <row r="1458" s="46" customFormat="1" ht="12.75"/>
    <row r="1459" s="46" customFormat="1" ht="12.75"/>
    <row r="1460" s="46" customFormat="1" ht="12.75"/>
    <row r="1461" s="46" customFormat="1" ht="12.75"/>
    <row r="1462" s="46" customFormat="1" ht="12.75"/>
    <row r="1463" s="46" customFormat="1" ht="12.75"/>
    <row r="1464" s="46" customFormat="1" ht="12.75"/>
    <row r="1465" s="46" customFormat="1" ht="12.75"/>
    <row r="1466" s="46" customFormat="1" ht="12.75"/>
    <row r="1467" s="46" customFormat="1" ht="12.75"/>
    <row r="1468" s="46" customFormat="1" ht="12.75"/>
    <row r="1469" s="46" customFormat="1" ht="12.75"/>
    <row r="1470" s="46" customFormat="1" ht="12.75"/>
    <row r="1471" s="46" customFormat="1" ht="12.75"/>
    <row r="1472" s="46" customFormat="1" ht="12.75"/>
    <row r="1473" s="46" customFormat="1" ht="12.75"/>
    <row r="1474" s="46" customFormat="1" ht="12.75"/>
    <row r="1475" s="46" customFormat="1" ht="12.75"/>
    <row r="1476" s="46" customFormat="1" ht="12.75"/>
    <row r="1477" s="46" customFormat="1" ht="12.75"/>
    <row r="1478" s="46" customFormat="1" ht="12.75"/>
    <row r="1479" s="46" customFormat="1" ht="12.75"/>
    <row r="1480" s="46" customFormat="1" ht="12.75"/>
    <row r="1481" s="46" customFormat="1" ht="12.75"/>
    <row r="1482" s="46" customFormat="1" ht="12.75"/>
    <row r="1483" s="46" customFormat="1" ht="12.75"/>
    <row r="1484" s="46" customFormat="1" ht="12.75"/>
    <row r="1485" s="46" customFormat="1" ht="12.75"/>
    <row r="1486" s="46" customFormat="1" ht="12.75"/>
    <row r="1487" s="46" customFormat="1" ht="12.75"/>
    <row r="1488" s="46" customFormat="1" ht="12.75"/>
    <row r="1489" s="46" customFormat="1" ht="12.75"/>
    <row r="1490" s="46" customFormat="1" ht="12.75"/>
    <row r="1491" s="46" customFormat="1" ht="12.75"/>
    <row r="1492" s="46" customFormat="1" ht="12.75"/>
    <row r="1493" s="46" customFormat="1" ht="12.75"/>
    <row r="1494" s="46" customFormat="1" ht="12.75"/>
    <row r="1495" s="46" customFormat="1" ht="12.75"/>
    <row r="1496" s="46" customFormat="1" ht="12.75"/>
    <row r="1497" s="46" customFormat="1" ht="12.75"/>
    <row r="1498" s="46" customFormat="1" ht="12.75"/>
    <row r="1499" s="46" customFormat="1" ht="12.75"/>
    <row r="1500" s="46" customFormat="1" ht="12.75"/>
    <row r="1501" s="46" customFormat="1" ht="12.75"/>
    <row r="1502" s="46" customFormat="1" ht="12.75"/>
    <row r="1503" s="46" customFormat="1" ht="12.75"/>
    <row r="1504" s="46" customFormat="1" ht="12.75"/>
    <row r="1505" s="46" customFormat="1" ht="12.75"/>
    <row r="1506" s="46" customFormat="1" ht="12.75"/>
    <row r="1507" s="46" customFormat="1" ht="12.75"/>
    <row r="1508" s="46" customFormat="1" ht="12.75"/>
    <row r="1509" s="46" customFormat="1" ht="12.75"/>
    <row r="1510" s="46" customFormat="1" ht="12.75"/>
    <row r="1511" s="46" customFormat="1" ht="12.75"/>
    <row r="1512" s="46" customFormat="1" ht="12.75"/>
    <row r="1513" s="46" customFormat="1" ht="12.75"/>
    <row r="1514" s="46" customFormat="1" ht="12.75"/>
    <row r="1515" s="46" customFormat="1" ht="12.75"/>
    <row r="1516" s="46" customFormat="1" ht="12.75"/>
    <row r="1517" s="46" customFormat="1" ht="12.75"/>
    <row r="1518" s="46" customFormat="1" ht="12.75"/>
    <row r="1519" s="46" customFormat="1" ht="12.75"/>
    <row r="1520" s="46" customFormat="1" ht="12.75"/>
    <row r="1521" s="46" customFormat="1" ht="12.75"/>
    <row r="1522" s="46" customFormat="1" ht="12.75"/>
    <row r="1523" s="46" customFormat="1" ht="12.75"/>
    <row r="1524" s="46" customFormat="1" ht="12.75"/>
    <row r="1525" s="46" customFormat="1" ht="12.75"/>
    <row r="1526" s="46" customFormat="1" ht="12.75"/>
    <row r="1527" s="46" customFormat="1" ht="12.75"/>
    <row r="1528" s="46" customFormat="1" ht="12.75"/>
    <row r="1529" s="46" customFormat="1" ht="12.75"/>
    <row r="1530" s="46" customFormat="1" ht="12.75"/>
    <row r="1531" s="46" customFormat="1" ht="12.75"/>
    <row r="1532" s="46" customFormat="1" ht="12.75"/>
    <row r="1533" s="46" customFormat="1" ht="12.75"/>
    <row r="1534" s="46" customFormat="1" ht="12.75"/>
    <row r="1535" s="46" customFormat="1" ht="12.75"/>
    <row r="1536" s="46" customFormat="1" ht="12.75"/>
    <row r="1537" s="46" customFormat="1" ht="12.75"/>
    <row r="1538" s="46" customFormat="1" ht="12.75"/>
    <row r="1539" s="46" customFormat="1" ht="12.75"/>
    <row r="1540" s="46" customFormat="1" ht="12.75"/>
    <row r="1541" s="46" customFormat="1" ht="12.75"/>
    <row r="1542" s="46" customFormat="1" ht="12.75"/>
    <row r="1543" s="46" customFormat="1" ht="12.75"/>
    <row r="1544" s="46" customFormat="1" ht="12.75"/>
    <row r="1545" s="46" customFormat="1" ht="12.75"/>
    <row r="1546" s="46" customFormat="1" ht="12.75"/>
    <row r="1547" s="46" customFormat="1" ht="12.75"/>
    <row r="1548" s="46" customFormat="1" ht="12.75"/>
    <row r="1549" s="46" customFormat="1" ht="12.75"/>
    <row r="1550" s="46" customFormat="1" ht="12.75"/>
    <row r="1551" s="46" customFormat="1" ht="12.75"/>
    <row r="1552" s="46" customFormat="1" ht="12.75"/>
    <row r="1553" s="46" customFormat="1" ht="12.75"/>
    <row r="1554" s="46" customFormat="1" ht="12.75"/>
    <row r="1555" s="46" customFormat="1" ht="12.75"/>
    <row r="1556" s="46" customFormat="1" ht="12.75"/>
    <row r="1557" s="46" customFormat="1" ht="12.75"/>
    <row r="1558" s="46" customFormat="1" ht="12.75"/>
    <row r="1559" s="46" customFormat="1" ht="12.75"/>
    <row r="1560" s="46" customFormat="1" ht="12.75"/>
    <row r="1561" s="46" customFormat="1" ht="12.75"/>
    <row r="1562" s="46" customFormat="1" ht="12.75"/>
    <row r="1563" s="46" customFormat="1" ht="12.75"/>
    <row r="1564" s="46" customFormat="1" ht="12.75"/>
    <row r="1565" s="46" customFormat="1" ht="12.75"/>
    <row r="1566" s="46" customFormat="1" ht="12.75"/>
    <row r="1567" s="46" customFormat="1" ht="12.75"/>
    <row r="1568" s="46" customFormat="1" ht="12.75"/>
    <row r="1569" s="46" customFormat="1" ht="12.75"/>
    <row r="1570" s="46" customFormat="1" ht="12.75"/>
    <row r="1571" s="46" customFormat="1" ht="12.75"/>
    <row r="1572" s="46" customFormat="1" ht="12.75"/>
    <row r="1573" s="46" customFormat="1" ht="12.75"/>
    <row r="1574" s="46" customFormat="1" ht="12.75"/>
    <row r="1575" s="46" customFormat="1" ht="12.75"/>
    <row r="1576" s="46" customFormat="1" ht="12.75"/>
    <row r="1577" s="46" customFormat="1" ht="12.75"/>
    <row r="1578" s="46" customFormat="1" ht="12.75"/>
    <row r="1579" s="46" customFormat="1" ht="12.75"/>
    <row r="1580" s="46" customFormat="1" ht="12.75"/>
    <row r="1581" s="46" customFormat="1" ht="12.75"/>
    <row r="1582" s="46" customFormat="1" ht="12.75"/>
    <row r="1583" s="46" customFormat="1" ht="12.75"/>
    <row r="1584" s="46" customFormat="1" ht="12.75"/>
    <row r="1585" s="46" customFormat="1" ht="12.75"/>
    <row r="1586" s="46" customFormat="1" ht="12.75"/>
    <row r="1587" s="46" customFormat="1" ht="12.75"/>
    <row r="1588" s="46" customFormat="1" ht="12.75"/>
    <row r="1589" s="46" customFormat="1" ht="12.75"/>
    <row r="1590" s="46" customFormat="1" ht="12.75"/>
    <row r="1591" s="46" customFormat="1" ht="12.75"/>
    <row r="1592" s="46" customFormat="1" ht="12.75"/>
    <row r="1593" s="46" customFormat="1" ht="12.75"/>
    <row r="1594" s="46" customFormat="1" ht="12.75"/>
    <row r="1595" s="46" customFormat="1" ht="12.75"/>
    <row r="1596" s="46" customFormat="1" ht="12.75"/>
    <row r="1597" s="46" customFormat="1" ht="12.75"/>
    <row r="1598" s="46" customFormat="1" ht="12.75"/>
    <row r="1599" s="46" customFormat="1" ht="12.75"/>
    <row r="1600" s="46" customFormat="1" ht="12.75"/>
    <row r="1601" s="46" customFormat="1" ht="12.75"/>
    <row r="1602" s="46" customFormat="1" ht="12.75"/>
    <row r="1603" s="46" customFormat="1" ht="12.75"/>
    <row r="1604" s="46" customFormat="1" ht="12.75"/>
    <row r="1605" s="46" customFormat="1" ht="12.75"/>
    <row r="1606" s="46" customFormat="1" ht="12.75"/>
    <row r="1607" s="46" customFormat="1" ht="12.75"/>
    <row r="1608" s="46" customFormat="1" ht="12.75"/>
    <row r="1609" s="46" customFormat="1" ht="12.75"/>
    <row r="1610" s="46" customFormat="1" ht="12.75"/>
    <row r="1611" s="46" customFormat="1" ht="12.75"/>
    <row r="1612" s="46" customFormat="1" ht="12.75"/>
    <row r="1613" s="46" customFormat="1" ht="12.75"/>
    <row r="1614" s="46" customFormat="1" ht="12.75"/>
    <row r="1615" s="46" customFormat="1" ht="12.75"/>
    <row r="1616" s="46" customFormat="1" ht="12.75"/>
    <row r="1617" s="46" customFormat="1" ht="12.75"/>
    <row r="1618" s="46" customFormat="1" ht="12.75"/>
    <row r="1619" s="46" customFormat="1" ht="12.75"/>
    <row r="1620" s="46" customFormat="1" ht="12.75"/>
    <row r="1621" s="46" customFormat="1" ht="12.75"/>
    <row r="1622" s="46" customFormat="1" ht="12.75"/>
    <row r="1623" s="46" customFormat="1" ht="12.75"/>
    <row r="1624" s="46" customFormat="1" ht="12.75"/>
    <row r="1625" s="46" customFormat="1" ht="12.75"/>
    <row r="1626" s="46" customFormat="1" ht="12.75"/>
    <row r="1627" s="46" customFormat="1" ht="12.75"/>
    <row r="1628" s="46" customFormat="1" ht="12.75"/>
    <row r="1629" s="46" customFormat="1" ht="12.75"/>
    <row r="1630" s="46" customFormat="1" ht="12.75"/>
    <row r="1631" s="46" customFormat="1" ht="12.75"/>
    <row r="1632" s="46" customFormat="1" ht="12.75"/>
    <row r="1633" s="46" customFormat="1" ht="12.75"/>
    <row r="1634" s="46" customFormat="1" ht="12.75"/>
    <row r="1635" s="46" customFormat="1" ht="12.75"/>
    <row r="1636" s="46" customFormat="1" ht="12.75"/>
    <row r="1637" s="46" customFormat="1" ht="12.75"/>
    <row r="1638" s="46" customFormat="1" ht="12.75"/>
    <row r="1639" s="46" customFormat="1" ht="12.75"/>
    <row r="1640" s="46" customFormat="1" ht="12.75"/>
    <row r="1641" s="46" customFormat="1" ht="12.75"/>
    <row r="1642" s="46" customFormat="1" ht="12.75"/>
    <row r="1643" s="46" customFormat="1" ht="12.75"/>
    <row r="1644" s="46" customFormat="1" ht="12.75"/>
    <row r="1645" s="46" customFormat="1" ht="12.75"/>
    <row r="1646" s="46" customFormat="1" ht="12.75"/>
    <row r="1647" s="46" customFormat="1" ht="12.75"/>
    <row r="1648" s="46" customFormat="1" ht="12.75"/>
    <row r="1649" s="46" customFormat="1" ht="12.75"/>
    <row r="1650" s="46" customFormat="1" ht="12.75"/>
    <row r="1651" s="46" customFormat="1" ht="12.75"/>
    <row r="1652" s="46" customFormat="1" ht="12.75"/>
    <row r="1653" s="46" customFormat="1" ht="12.75"/>
    <row r="1654" s="46" customFormat="1" ht="12.75"/>
    <row r="1655" s="46" customFormat="1" ht="12.75"/>
    <row r="1656" s="46" customFormat="1" ht="12.75"/>
    <row r="1657" s="46" customFormat="1" ht="12.75"/>
    <row r="1658" s="46" customFormat="1" ht="12.75"/>
    <row r="1659" s="46" customFormat="1" ht="12.75"/>
    <row r="1660" s="46" customFormat="1" ht="12.75"/>
    <row r="1661" s="46" customFormat="1" ht="12.75"/>
    <row r="1662" s="46" customFormat="1" ht="12.75"/>
    <row r="1663" s="46" customFormat="1" ht="12.75"/>
    <row r="1664" s="46" customFormat="1" ht="12.75"/>
    <row r="1665" s="46" customFormat="1" ht="12.75"/>
    <row r="1666" s="46" customFormat="1" ht="12.75"/>
    <row r="1667" s="46" customFormat="1" ht="12.75"/>
    <row r="1668" s="46" customFormat="1" ht="12.75"/>
    <row r="1669" s="46" customFormat="1" ht="12.75"/>
    <row r="1670" s="46" customFormat="1" ht="12.75"/>
    <row r="1671" s="46" customFormat="1" ht="12.75"/>
    <row r="1672" s="46" customFormat="1" ht="12.75"/>
    <row r="1673" s="46" customFormat="1" ht="12.75"/>
    <row r="1674" s="46" customFormat="1" ht="12.75"/>
    <row r="1675" s="46" customFormat="1" ht="12.75"/>
    <row r="1676" s="46" customFormat="1" ht="12.75"/>
    <row r="1677" s="46" customFormat="1" ht="12.75"/>
    <row r="1678" s="46" customFormat="1" ht="12.75"/>
    <row r="1679" s="46" customFormat="1" ht="12.75"/>
    <row r="1680" s="46" customFormat="1" ht="12.75"/>
    <row r="1681" s="46" customFormat="1" ht="12.75"/>
    <row r="1682" s="46" customFormat="1" ht="12.75"/>
    <row r="1683" s="46" customFormat="1" ht="12.75"/>
    <row r="1684" s="46" customFormat="1" ht="12.75"/>
    <row r="1685" s="46" customFormat="1" ht="12.75"/>
    <row r="1686" s="46" customFormat="1" ht="12.75"/>
    <row r="1687" s="46" customFormat="1" ht="12.75"/>
    <row r="1688" s="46" customFormat="1" ht="12.75"/>
    <row r="1689" s="46" customFormat="1" ht="12.75"/>
    <row r="1690" s="46" customFormat="1" ht="12.75"/>
    <row r="1691" s="46" customFormat="1" ht="12.75"/>
    <row r="1692" s="46" customFormat="1" ht="12.75"/>
    <row r="1693" s="46" customFormat="1" ht="12.75"/>
    <row r="1694" s="46" customFormat="1" ht="12.75"/>
    <row r="1695" s="46" customFormat="1" ht="12.75"/>
    <row r="1696" s="46" customFormat="1" ht="12.75"/>
    <row r="1697" s="46" customFormat="1" ht="12.75"/>
    <row r="1698" s="46" customFormat="1" ht="12.75"/>
    <row r="1699" s="46" customFormat="1" ht="12.75"/>
    <row r="1700" s="46" customFormat="1" ht="12.75"/>
    <row r="1701" s="46" customFormat="1" ht="12.75"/>
    <row r="1702" s="46" customFormat="1" ht="12.75"/>
    <row r="1703" s="46" customFormat="1" ht="12.75"/>
    <row r="1704" s="46" customFormat="1" ht="12.75"/>
    <row r="1705" s="46" customFormat="1" ht="12.75"/>
    <row r="1706" s="46" customFormat="1" ht="12.75"/>
    <row r="1707" s="46" customFormat="1" ht="12.75"/>
    <row r="1708" s="46" customFormat="1" ht="12.75"/>
    <row r="1709" s="46" customFormat="1" ht="12.75"/>
    <row r="1710" s="46" customFormat="1" ht="12.75"/>
    <row r="1711" s="46" customFormat="1" ht="12.75"/>
    <row r="1712" s="46" customFormat="1" ht="12.75"/>
    <row r="1713" s="46" customFormat="1" ht="12.75"/>
    <row r="1714" s="46" customFormat="1" ht="12.75"/>
    <row r="1715" s="46" customFormat="1" ht="12.75"/>
    <row r="1716" s="46" customFormat="1" ht="12.75"/>
    <row r="1717" s="46" customFormat="1" ht="12.75"/>
    <row r="1718" s="46" customFormat="1" ht="12.75"/>
    <row r="1719" s="46" customFormat="1" ht="12.75"/>
    <row r="1720" s="46" customFormat="1" ht="12.75"/>
    <row r="1721" s="46" customFormat="1" ht="12.75"/>
    <row r="1722" s="46" customFormat="1" ht="12.75"/>
    <row r="1723" s="46" customFormat="1" ht="12.75"/>
    <row r="1724" s="46" customFormat="1" ht="12.75"/>
    <row r="1725" s="46" customFormat="1" ht="12.75"/>
    <row r="1726" s="46" customFormat="1" ht="12.75"/>
    <row r="1727" s="46" customFormat="1" ht="12.75"/>
    <row r="1728" s="46" customFormat="1" ht="12.75"/>
    <row r="1729" s="46" customFormat="1" ht="12.75"/>
    <row r="1730" s="46" customFormat="1" ht="12.75"/>
    <row r="1731" s="46" customFormat="1" ht="12.75"/>
    <row r="1732" s="46" customFormat="1" ht="12.75"/>
    <row r="1733" s="46" customFormat="1" ht="12.75"/>
    <row r="1734" s="46" customFormat="1" ht="12.75"/>
    <row r="1735" s="46" customFormat="1" ht="12.75"/>
    <row r="1736" s="46" customFormat="1" ht="12.75"/>
    <row r="1737" s="46" customFormat="1" ht="12.75"/>
    <row r="1738" s="46" customFormat="1" ht="12.75"/>
    <row r="1739" s="46" customFormat="1" ht="12.75"/>
    <row r="1740" s="46" customFormat="1" ht="12.75"/>
    <row r="1741" s="46" customFormat="1" ht="12.75"/>
    <row r="1742" s="46" customFormat="1" ht="12.75"/>
    <row r="1743" s="46" customFormat="1" ht="12.75"/>
    <row r="1744" s="46" customFormat="1" ht="12.75"/>
    <row r="1745" s="46" customFormat="1" ht="12.75"/>
    <row r="1746" s="46" customFormat="1" ht="12.75"/>
    <row r="1747" s="46" customFormat="1" ht="12.75"/>
    <row r="1748" s="46" customFormat="1" ht="12.75"/>
    <row r="1749" s="46" customFormat="1" ht="12.75"/>
    <row r="1750" s="46" customFormat="1" ht="12.75"/>
    <row r="1751" s="46" customFormat="1" ht="12.75"/>
    <row r="1752" s="46" customFormat="1" ht="12.75"/>
    <row r="1753" s="46" customFormat="1" ht="12.75"/>
    <row r="1754" s="46" customFormat="1" ht="12.75"/>
    <row r="1755" s="46" customFormat="1" ht="12.75"/>
    <row r="1756" s="46" customFormat="1" ht="12.75"/>
    <row r="1757" s="46" customFormat="1" ht="12.75"/>
    <row r="1758" s="46" customFormat="1" ht="12.75"/>
    <row r="1759" s="46" customFormat="1" ht="12.75"/>
    <row r="1760" s="46" customFormat="1" ht="12.75"/>
    <row r="1761" s="46" customFormat="1" ht="12.75"/>
    <row r="1762" s="46" customFormat="1" ht="12.75"/>
    <row r="1763" s="46" customFormat="1" ht="12.75"/>
    <row r="1764" s="46" customFormat="1" ht="12.75"/>
    <row r="1765" s="46" customFormat="1" ht="12.75"/>
    <row r="1766" s="46" customFormat="1" ht="12.75"/>
    <row r="1767" s="46" customFormat="1" ht="12.75"/>
    <row r="1768" s="46" customFormat="1" ht="12.75"/>
    <row r="1769" s="46" customFormat="1" ht="12.75"/>
    <row r="1770" s="46" customFormat="1" ht="12.75"/>
    <row r="1771" s="46" customFormat="1" ht="12.75"/>
    <row r="1772" s="46" customFormat="1" ht="12.75"/>
    <row r="1773" s="46" customFormat="1" ht="12.75"/>
    <row r="1774" s="46" customFormat="1" ht="12.75"/>
    <row r="1775" s="46" customFormat="1" ht="12.75"/>
    <row r="1776" s="46" customFormat="1" ht="12.75"/>
    <row r="1777" s="46" customFormat="1" ht="12.75"/>
    <row r="1778" s="46" customFormat="1" ht="12.75"/>
    <row r="1779" s="46" customFormat="1" ht="12.75"/>
    <row r="1780" s="46" customFormat="1" ht="12.75"/>
    <row r="1781" s="46" customFormat="1" ht="12.75"/>
    <row r="1782" s="46" customFormat="1" ht="12.75"/>
    <row r="1783" s="46" customFormat="1" ht="12.75"/>
    <row r="1784" s="46" customFormat="1" ht="12.75"/>
    <row r="1785" s="46" customFormat="1" ht="12.75"/>
    <row r="1786" s="46" customFormat="1" ht="12.75"/>
    <row r="1787" s="46" customFormat="1" ht="12.75"/>
    <row r="1788" s="46" customFormat="1" ht="12.75"/>
    <row r="1789" s="46" customFormat="1" ht="12.75"/>
    <row r="1790" s="46" customFormat="1" ht="12.75"/>
    <row r="1791" s="46" customFormat="1" ht="12.75"/>
    <row r="1792" s="46" customFormat="1" ht="12.75"/>
    <row r="1793" s="46" customFormat="1" ht="12.75"/>
    <row r="1794" s="46" customFormat="1" ht="12.75"/>
    <row r="1795" s="46" customFormat="1" ht="12.75"/>
    <row r="1796" s="46" customFormat="1" ht="12.75"/>
    <row r="1797" s="46" customFormat="1" ht="12.75"/>
    <row r="1798" s="46" customFormat="1" ht="12.75"/>
    <row r="1799" s="46" customFormat="1" ht="12.75"/>
    <row r="1800" s="46" customFormat="1" ht="12.75"/>
    <row r="1801" s="46" customFormat="1" ht="12.75"/>
    <row r="1802" s="46" customFormat="1" ht="12.75"/>
    <row r="1803" s="46" customFormat="1" ht="12.75"/>
    <row r="1804" s="46" customFormat="1" ht="12.75"/>
    <row r="1805" s="46" customFormat="1" ht="12.75"/>
    <row r="1806" s="46" customFormat="1" ht="12.75"/>
    <row r="1807" s="46" customFormat="1" ht="12.75"/>
    <row r="1808" s="46" customFormat="1" ht="12.75"/>
    <row r="1809" s="46" customFormat="1" ht="12.75"/>
    <row r="1810" s="46" customFormat="1" ht="12.75"/>
    <row r="1811" s="46" customFormat="1" ht="12.75"/>
    <row r="1812" s="46" customFormat="1" ht="12.75"/>
    <row r="1813" s="46" customFormat="1" ht="12.75"/>
    <row r="1814" s="46" customFormat="1" ht="12.75"/>
    <row r="1815" s="46" customFormat="1" ht="12.75"/>
    <row r="1816" s="46" customFormat="1" ht="12.75"/>
    <row r="1817" s="46" customFormat="1" ht="12.75"/>
    <row r="1818" s="46" customFormat="1" ht="12.75"/>
    <row r="1819" s="46" customFormat="1" ht="12.75"/>
    <row r="1820" s="46" customFormat="1" ht="12.75"/>
    <row r="1821" s="46" customFormat="1" ht="12.75"/>
    <row r="1822" s="46" customFormat="1" ht="12.75"/>
    <row r="1823" s="46" customFormat="1" ht="12.75"/>
    <row r="1824" s="46" customFormat="1" ht="12.75"/>
    <row r="1825" s="46" customFormat="1" ht="12.75"/>
    <row r="1826" s="46" customFormat="1" ht="12.75"/>
    <row r="1827" s="46" customFormat="1" ht="12.75"/>
    <row r="1828" s="46" customFormat="1" ht="12.75"/>
    <row r="1829" s="46" customFormat="1" ht="12.75"/>
    <row r="1830" s="46" customFormat="1" ht="12.75"/>
    <row r="1831" s="46" customFormat="1" ht="12.75"/>
    <row r="1832" s="46" customFormat="1" ht="12.75"/>
    <row r="1833" s="46" customFormat="1" ht="12.75"/>
    <row r="1834" s="46" customFormat="1" ht="12.75"/>
    <row r="1835" s="46" customFormat="1" ht="12.75"/>
    <row r="1836" s="46" customFormat="1" ht="12.75"/>
    <row r="1837" s="46" customFormat="1" ht="12.75"/>
    <row r="1838" s="46" customFormat="1" ht="12.75"/>
    <row r="1839" s="46" customFormat="1" ht="12.75"/>
    <row r="1840" s="46" customFormat="1" ht="12.75"/>
    <row r="1841" s="46" customFormat="1" ht="12.75"/>
    <row r="1842" s="46" customFormat="1" ht="12.75"/>
    <row r="1843" s="46" customFormat="1" ht="12.75"/>
    <row r="1844" s="46" customFormat="1" ht="12.75"/>
    <row r="1845" s="46" customFormat="1" ht="12.75"/>
    <row r="1846" s="46" customFormat="1" ht="12.75"/>
    <row r="1847" s="46" customFormat="1" ht="12.75"/>
    <row r="1848" s="46" customFormat="1" ht="12.75"/>
    <row r="1849" s="46" customFormat="1" ht="12.75"/>
    <row r="1850" s="46" customFormat="1" ht="12.75"/>
    <row r="1851" s="46" customFormat="1" ht="12.75"/>
    <row r="1852" s="46" customFormat="1" ht="12.75"/>
    <row r="1853" s="46" customFormat="1" ht="12.75"/>
    <row r="1854" s="46" customFormat="1" ht="12.75"/>
    <row r="1855" s="46" customFormat="1" ht="12.75"/>
    <row r="1856" s="46" customFormat="1" ht="12.75"/>
    <row r="1857" s="46" customFormat="1" ht="12.75"/>
    <row r="1858" s="46" customFormat="1" ht="12.75"/>
    <row r="1859" s="46" customFormat="1" ht="12.75"/>
    <row r="1860" s="46" customFormat="1" ht="12.75"/>
    <row r="1861" s="46" customFormat="1" ht="12.75"/>
    <row r="1862" s="46" customFormat="1" ht="12.75"/>
    <row r="1863" s="46" customFormat="1" ht="12.75"/>
    <row r="1864" s="46" customFormat="1" ht="12.75"/>
    <row r="1865" s="46" customFormat="1" ht="12.75"/>
    <row r="1866" s="46" customFormat="1" ht="12.75"/>
    <row r="1867" s="46" customFormat="1" ht="12.75"/>
    <row r="1868" s="46" customFormat="1" ht="12.75"/>
    <row r="1869" s="46" customFormat="1" ht="12.75"/>
    <row r="1870" s="46" customFormat="1" ht="12.75"/>
    <row r="1871" s="46" customFormat="1" ht="12.75"/>
    <row r="1872" s="46" customFormat="1" ht="12.75"/>
    <row r="1873" s="46" customFormat="1" ht="12.75"/>
    <row r="1874" s="46" customFormat="1" ht="12.75"/>
    <row r="1875" s="46" customFormat="1" ht="12.75"/>
    <row r="1876" s="46" customFormat="1" ht="12.75"/>
    <row r="1877" s="46" customFormat="1" ht="12.75"/>
    <row r="1878" s="46" customFormat="1" ht="12.75"/>
    <row r="1879" s="46" customFormat="1" ht="12.75"/>
    <row r="1880" s="46" customFormat="1" ht="12.75"/>
    <row r="1881" s="46" customFormat="1" ht="12.75"/>
    <row r="1882" s="46" customFormat="1" ht="12.75"/>
    <row r="1883" s="46" customFormat="1" ht="12.75"/>
    <row r="1884" s="46" customFormat="1" ht="12.75"/>
    <row r="1885" s="46" customFormat="1" ht="12.75"/>
    <row r="1886" s="46" customFormat="1" ht="12.75"/>
    <row r="1887" s="46" customFormat="1" ht="12.75"/>
    <row r="1888" s="46" customFormat="1" ht="12.75"/>
    <row r="1889" s="46" customFormat="1" ht="12.75"/>
    <row r="1890" s="46" customFormat="1" ht="12.75"/>
    <row r="1891" s="46" customFormat="1" ht="12.75"/>
    <row r="1892" s="46" customFormat="1" ht="12.75"/>
    <row r="1893" s="46" customFormat="1" ht="12.75"/>
    <row r="1894" s="46" customFormat="1" ht="12.75"/>
    <row r="1895" s="46" customFormat="1" ht="12.75"/>
    <row r="1896" s="46" customFormat="1" ht="12.75"/>
    <row r="1897" s="46" customFormat="1" ht="12.75"/>
    <row r="1898" s="46" customFormat="1" ht="12.75"/>
    <row r="1899" s="46" customFormat="1" ht="12.75"/>
    <row r="1900" s="46" customFormat="1" ht="12.75"/>
    <row r="1901" s="46" customFormat="1" ht="12.75"/>
    <row r="1902" s="46" customFormat="1" ht="12.75"/>
    <row r="1903" s="46" customFormat="1" ht="12.75"/>
    <row r="1904" s="46" customFormat="1" ht="12.75"/>
    <row r="1905" s="46" customFormat="1" ht="12.75"/>
    <row r="1906" s="46" customFormat="1" ht="12.75"/>
    <row r="1907" s="46" customFormat="1" ht="12.75"/>
    <row r="1908" s="46" customFormat="1" ht="12.75"/>
    <row r="1909" s="46" customFormat="1" ht="12.75"/>
    <row r="1910" s="46" customFormat="1" ht="12.75"/>
    <row r="1911" s="46" customFormat="1" ht="12.75"/>
    <row r="1912" s="46" customFormat="1" ht="12.75"/>
    <row r="1913" s="46" customFormat="1" ht="12.75"/>
    <row r="1914" s="46" customFormat="1" ht="12.75"/>
    <row r="1915" s="46" customFormat="1" ht="12.75"/>
    <row r="1916" s="46" customFormat="1" ht="12.75"/>
    <row r="1917" s="46" customFormat="1" ht="12.75"/>
    <row r="1918" s="46" customFormat="1" ht="12.75"/>
    <row r="1919" s="46" customFormat="1" ht="12.75"/>
    <row r="1920" s="46" customFormat="1" ht="12.75"/>
    <row r="1921" s="46" customFormat="1" ht="12.75"/>
    <row r="1922" s="46" customFormat="1" ht="12.75"/>
    <row r="1923" s="46" customFormat="1" ht="12.75"/>
    <row r="1924" s="46" customFormat="1" ht="12.75"/>
    <row r="1925" s="46" customFormat="1" ht="12.75"/>
    <row r="1926" s="46" customFormat="1" ht="12.75"/>
    <row r="1927" s="46" customFormat="1" ht="12.75"/>
    <row r="1928" s="46" customFormat="1" ht="12.75"/>
    <row r="1929" s="46" customFormat="1" ht="12.75"/>
    <row r="1930" s="46" customFormat="1" ht="12.75"/>
    <row r="1931" s="46" customFormat="1" ht="12.75"/>
    <row r="1932" s="46" customFormat="1" ht="12.75"/>
    <row r="1933" s="46" customFormat="1" ht="12.75"/>
    <row r="1934" s="46" customFormat="1" ht="12.75"/>
    <row r="1935" s="46" customFormat="1" ht="12.75"/>
    <row r="1936" s="46" customFormat="1" ht="12.75"/>
    <row r="1937" s="46" customFormat="1" ht="12.75"/>
    <row r="1938" s="46" customFormat="1" ht="12.75"/>
    <row r="1939" s="46" customFormat="1" ht="12.75"/>
    <row r="1940" s="46" customFormat="1" ht="12.75"/>
    <row r="1941" s="46" customFormat="1" ht="12.75"/>
    <row r="1942" s="46" customFormat="1" ht="12.75"/>
    <row r="1943" s="46" customFormat="1" ht="12.75"/>
    <row r="1944" s="46" customFormat="1" ht="12.75"/>
    <row r="1945" s="46" customFormat="1" ht="12.75"/>
    <row r="1946" s="46" customFormat="1" ht="12.75"/>
    <row r="1947" s="46" customFormat="1" ht="12.75"/>
    <row r="1948" s="46" customFormat="1" ht="12.75"/>
    <row r="1949" s="46" customFormat="1" ht="12.75"/>
    <row r="1950" s="46" customFormat="1" ht="12.75"/>
    <row r="1951" s="46" customFormat="1" ht="12.75"/>
    <row r="1952" s="46" customFormat="1" ht="12.75"/>
    <row r="1953" s="46" customFormat="1" ht="12.75"/>
    <row r="1954" s="46" customFormat="1" ht="12.75"/>
    <row r="1955" s="46" customFormat="1" ht="12.75"/>
    <row r="1956" s="46" customFormat="1" ht="12.75"/>
    <row r="1957" s="46" customFormat="1" ht="12.75"/>
    <row r="1958" s="46" customFormat="1" ht="12.75"/>
    <row r="1959" s="46" customFormat="1" ht="12.75"/>
    <row r="1960" s="46" customFormat="1" ht="12.75"/>
    <row r="1961" s="46" customFormat="1" ht="12.75"/>
    <row r="1962" s="46" customFormat="1" ht="12.75"/>
    <row r="1963" s="46" customFormat="1" ht="12.75"/>
    <row r="1964" s="46" customFormat="1" ht="12.75"/>
    <row r="1965" s="46" customFormat="1" ht="12.75"/>
    <row r="1966" s="46" customFormat="1" ht="12.75"/>
    <row r="1967" s="46" customFormat="1" ht="12.75"/>
    <row r="1968" s="46" customFormat="1" ht="12.75"/>
    <row r="1969" s="46" customFormat="1" ht="12.75"/>
    <row r="1970" s="46" customFormat="1" ht="12.75"/>
    <row r="1971" s="46" customFormat="1" ht="12.75"/>
    <row r="1972" s="46" customFormat="1" ht="12.75"/>
    <row r="1973" s="46" customFormat="1" ht="12.75"/>
    <row r="1974" s="46" customFormat="1" ht="12.75"/>
    <row r="1975" s="46" customFormat="1" ht="12.75"/>
    <row r="1976" s="46" customFormat="1" ht="12.75"/>
    <row r="1977" s="46" customFormat="1" ht="12.75"/>
    <row r="1978" s="46" customFormat="1" ht="12.75"/>
    <row r="1979" s="46" customFormat="1" ht="12.75"/>
    <row r="1980" s="46" customFormat="1" ht="12.75"/>
    <row r="1981" s="46" customFormat="1" ht="12.75"/>
    <row r="1982" s="46" customFormat="1" ht="12.75"/>
    <row r="1983" s="46" customFormat="1" ht="12.75"/>
    <row r="1984" s="46" customFormat="1" ht="12.75"/>
    <row r="1985" s="46" customFormat="1" ht="12.75"/>
    <row r="1986" s="46" customFormat="1" ht="12.75"/>
    <row r="1987" s="46" customFormat="1" ht="12.75"/>
    <row r="1988" s="46" customFormat="1" ht="12.75"/>
    <row r="1989" s="46" customFormat="1" ht="12.75"/>
    <row r="1990" s="46" customFormat="1" ht="12.75"/>
    <row r="1991" s="46" customFormat="1" ht="12.75"/>
    <row r="1992" s="46" customFormat="1" ht="12.75"/>
    <row r="1993" s="46" customFormat="1" ht="12.75"/>
    <row r="1994" s="46" customFormat="1" ht="12.75"/>
    <row r="1995" s="46" customFormat="1" ht="12.75"/>
    <row r="1996" s="46" customFormat="1" ht="12.75"/>
    <row r="1997" s="46" customFormat="1" ht="12.75"/>
    <row r="1998" s="46" customFormat="1" ht="12.75"/>
    <row r="1999" s="46" customFormat="1" ht="12.75"/>
    <row r="2000" s="46" customFormat="1" ht="12.75"/>
    <row r="2001" s="46" customFormat="1" ht="12.75"/>
    <row r="2002" s="46" customFormat="1" ht="12.75"/>
    <row r="2003" s="46" customFormat="1" ht="12.75"/>
    <row r="2004" s="46" customFormat="1" ht="12.75"/>
    <row r="2005" s="46" customFormat="1" ht="12.75"/>
    <row r="2006" s="46" customFormat="1" ht="12.75"/>
    <row r="2007" s="46" customFormat="1" ht="12.75"/>
    <row r="2008" s="46" customFormat="1" ht="12.75"/>
    <row r="2009" s="46" customFormat="1" ht="12.75"/>
    <row r="2010" s="46" customFormat="1" ht="12.75"/>
    <row r="2011" s="46" customFormat="1" ht="12.75"/>
    <row r="2012" s="46" customFormat="1" ht="12.75"/>
    <row r="2013" s="46" customFormat="1" ht="12.75"/>
    <row r="2014" s="46" customFormat="1" ht="12.75"/>
    <row r="2015" s="46" customFormat="1" ht="12.75"/>
    <row r="2016" s="46" customFormat="1" ht="12.75"/>
    <row r="2017" s="46" customFormat="1" ht="12.75"/>
    <row r="2018" s="46" customFormat="1" ht="12.75"/>
    <row r="2019" s="46" customFormat="1" ht="12.75"/>
    <row r="2020" s="46" customFormat="1" ht="12.75"/>
    <row r="2021" s="46" customFormat="1" ht="12.75"/>
    <row r="2022" s="46" customFormat="1" ht="12.75"/>
    <row r="2023" s="46" customFormat="1" ht="12.75"/>
    <row r="2024" s="46" customFormat="1" ht="12.75"/>
    <row r="2025" s="46" customFormat="1" ht="12.75"/>
    <row r="2026" s="46" customFormat="1" ht="12.75"/>
    <row r="2027" s="46" customFormat="1" ht="12.75"/>
    <row r="2028" s="46" customFormat="1" ht="12.75"/>
    <row r="2029" s="46" customFormat="1" ht="12.75"/>
    <row r="2030" s="46" customFormat="1" ht="12.75"/>
    <row r="2031" s="46" customFormat="1" ht="12.75"/>
    <row r="2032" s="46" customFormat="1" ht="12.75"/>
    <row r="2033" s="46" customFormat="1" ht="12.75"/>
    <row r="2034" s="46" customFormat="1" ht="12.75"/>
    <row r="2035" s="46" customFormat="1" ht="12.75"/>
    <row r="2036" s="46" customFormat="1" ht="12.75"/>
    <row r="2037" s="46" customFormat="1" ht="12.75"/>
    <row r="2038" s="46" customFormat="1" ht="12.75"/>
    <row r="2039" s="46" customFormat="1" ht="12.75"/>
    <row r="2040" s="46" customFormat="1" ht="12.75"/>
    <row r="2041" s="46" customFormat="1" ht="12.75"/>
    <row r="2042" s="46" customFormat="1" ht="12.75"/>
    <row r="2043" s="46" customFormat="1" ht="12.75"/>
    <row r="2044" s="46" customFormat="1" ht="12.75"/>
    <row r="2045" s="46" customFormat="1" ht="12.75"/>
    <row r="2046" s="46" customFormat="1" ht="12.75"/>
    <row r="2047" s="46" customFormat="1" ht="12.75"/>
    <row r="2048" s="46" customFormat="1" ht="12.75"/>
    <row r="2049" s="46" customFormat="1" ht="12.75"/>
    <row r="2050" s="46" customFormat="1" ht="12.75"/>
    <row r="2051" s="46" customFormat="1" ht="12.75"/>
    <row r="2052" s="46" customFormat="1" ht="12.75"/>
    <row r="2053" s="46" customFormat="1" ht="12.75"/>
    <row r="2054" s="46" customFormat="1" ht="12.75"/>
    <row r="2055" s="46" customFormat="1" ht="12.75"/>
    <row r="2056" s="46" customFormat="1" ht="12.75"/>
    <row r="2057" s="46" customFormat="1" ht="12.75"/>
    <row r="2058" s="46" customFormat="1" ht="12.75"/>
    <row r="2059" s="46" customFormat="1" ht="12.75"/>
    <row r="2060" s="46" customFormat="1" ht="12.75"/>
    <row r="2061" s="46" customFormat="1" ht="12.75"/>
    <row r="2062" s="46" customFormat="1" ht="12.75"/>
    <row r="2063" s="46" customFormat="1" ht="12.75"/>
    <row r="2064" s="46" customFormat="1" ht="12.75"/>
    <row r="2065" s="46" customFormat="1" ht="12.75"/>
    <row r="2066" s="46" customFormat="1" ht="12.75"/>
    <row r="2067" s="46" customFormat="1" ht="12.75"/>
    <row r="2068" s="46" customFormat="1" ht="12.75"/>
    <row r="2069" s="46" customFormat="1" ht="12.75"/>
    <row r="2070" s="46" customFormat="1" ht="12.75"/>
    <row r="2071" s="46" customFormat="1" ht="12.75"/>
    <row r="2072" s="46" customFormat="1" ht="12.75"/>
    <row r="2073" s="46" customFormat="1" ht="12.75"/>
    <row r="2074" s="46" customFormat="1" ht="12.75"/>
    <row r="2075" s="46" customFormat="1" ht="12.75"/>
    <row r="2076" s="46" customFormat="1" ht="12.75"/>
    <row r="2077" s="46" customFormat="1" ht="12.75"/>
    <row r="2078" s="46" customFormat="1" ht="12.75"/>
    <row r="2079" s="46" customFormat="1" ht="12.75"/>
    <row r="2080" s="46" customFormat="1" ht="12.75"/>
    <row r="2081" s="46" customFormat="1" ht="12.75"/>
    <row r="2082" s="46" customFormat="1" ht="12.75"/>
    <row r="2083" s="46" customFormat="1" ht="12.75"/>
    <row r="2084" s="46" customFormat="1" ht="12.75"/>
    <row r="2085" s="46" customFormat="1" ht="12.75"/>
    <row r="2086" s="46" customFormat="1" ht="12.75"/>
    <row r="2087" s="46" customFormat="1" ht="12.75"/>
    <row r="2088" s="46" customFormat="1" ht="12.75"/>
    <row r="2089" s="46" customFormat="1" ht="12.75"/>
    <row r="2090" s="46" customFormat="1" ht="12.75"/>
    <row r="2091" s="46" customFormat="1" ht="12.75"/>
    <row r="2092" s="46" customFormat="1" ht="12.75"/>
    <row r="2093" s="46" customFormat="1" ht="12.75"/>
    <row r="2094" s="46" customFormat="1" ht="12.75"/>
    <row r="2095" s="46" customFormat="1" ht="12.75"/>
    <row r="2096" s="46" customFormat="1" ht="12.75"/>
    <row r="2097" s="46" customFormat="1" ht="12.75"/>
    <row r="2098" s="46" customFormat="1" ht="12.75"/>
    <row r="2099" s="46" customFormat="1" ht="12.75"/>
    <row r="2100" s="46" customFormat="1" ht="12.75"/>
    <row r="2101" s="46" customFormat="1" ht="12.75"/>
    <row r="2102" s="46" customFormat="1" ht="12.75"/>
    <row r="2103" s="46" customFormat="1" ht="12.75"/>
    <row r="2104" s="46" customFormat="1" ht="12.75"/>
    <row r="2105" s="46" customFormat="1" ht="12.75"/>
    <row r="2106" s="46" customFormat="1" ht="12.75"/>
    <row r="2107" s="46" customFormat="1" ht="12.75"/>
    <row r="2108" s="46" customFormat="1" ht="12.75"/>
    <row r="2109" s="46" customFormat="1" ht="12.75"/>
    <row r="2110" s="46" customFormat="1" ht="12.75"/>
    <row r="2111" s="46" customFormat="1" ht="12.75"/>
    <row r="2112" s="46" customFormat="1" ht="12.75"/>
    <row r="2113" s="46" customFormat="1" ht="12.75"/>
    <row r="2114" s="46" customFormat="1" ht="12.75"/>
    <row r="2115" s="46" customFormat="1" ht="12.75"/>
    <row r="2116" s="46" customFormat="1" ht="12.75"/>
    <row r="2117" s="46" customFormat="1" ht="12.75"/>
    <row r="2118" s="46" customFormat="1" ht="12.75"/>
    <row r="2119" s="46" customFormat="1" ht="12.75"/>
    <row r="2120" s="46" customFormat="1" ht="12.75"/>
    <row r="2121" s="46" customFormat="1" ht="12.75"/>
    <row r="2122" s="46" customFormat="1" ht="12.75"/>
    <row r="2123" s="46" customFormat="1" ht="12.75"/>
    <row r="2124" s="46" customFormat="1" ht="12.75"/>
    <row r="2125" s="46" customFormat="1" ht="12.75"/>
    <row r="2126" s="46" customFormat="1" ht="12.75"/>
    <row r="2127" s="46" customFormat="1" ht="12.75"/>
    <row r="2128" s="46" customFormat="1" ht="12.75"/>
    <row r="2129" s="46" customFormat="1" ht="12.75"/>
    <row r="2130" s="46" customFormat="1" ht="12.75"/>
    <row r="2131" s="46" customFormat="1" ht="12.75"/>
    <row r="2132" s="46" customFormat="1" ht="12.75"/>
    <row r="2133" s="46" customFormat="1" ht="12.75"/>
    <row r="2134" s="46" customFormat="1" ht="12.75"/>
    <row r="2135" s="46" customFormat="1" ht="12.75"/>
    <row r="2136" s="46" customFormat="1" ht="12.75"/>
    <row r="2137" s="46" customFormat="1" ht="12.75"/>
    <row r="2138" s="46" customFormat="1" ht="12.75"/>
    <row r="2139" s="46" customFormat="1" ht="12.75"/>
    <row r="2140" s="46" customFormat="1" ht="12.75"/>
    <row r="2141" s="46" customFormat="1" ht="12.75"/>
    <row r="2142" s="46" customFormat="1" ht="12.75"/>
    <row r="2143" s="46" customFormat="1" ht="12.75"/>
    <row r="2144" s="46" customFormat="1" ht="12.75"/>
    <row r="2145" s="46" customFormat="1" ht="12.75"/>
    <row r="2146" s="46" customFormat="1" ht="12.75"/>
    <row r="2147" s="46" customFormat="1" ht="12.75"/>
    <row r="2148" s="46" customFormat="1" ht="12.75"/>
    <row r="2149" s="46" customFormat="1" ht="12.75"/>
    <row r="2150" s="46" customFormat="1" ht="12.75"/>
    <row r="2151" s="46" customFormat="1" ht="12.75"/>
    <row r="2152" s="46" customFormat="1" ht="12.75"/>
    <row r="2153" s="46" customFormat="1" ht="12.75"/>
    <row r="2154" s="46" customFormat="1" ht="12.75"/>
    <row r="2155" s="46" customFormat="1" ht="12.75"/>
    <row r="2156" s="46" customFormat="1" ht="12.75"/>
    <row r="2157" s="46" customFormat="1" ht="12.75"/>
    <row r="2158" s="46" customFormat="1" ht="12.75"/>
    <row r="2159" s="46" customFormat="1" ht="12.75"/>
    <row r="2160" s="46" customFormat="1" ht="12.75"/>
    <row r="2161" s="46" customFormat="1" ht="12.75"/>
    <row r="2162" s="46" customFormat="1" ht="12.75"/>
    <row r="2163" s="46" customFormat="1" ht="12.75"/>
    <row r="2164" s="46" customFormat="1" ht="12.75"/>
    <row r="2165" s="46" customFormat="1" ht="12.75"/>
    <row r="2166" s="46" customFormat="1" ht="12.75"/>
    <row r="2167" s="46" customFormat="1" ht="12.75"/>
    <row r="2168" s="46" customFormat="1" ht="12.75"/>
    <row r="2169" s="46" customFormat="1" ht="12.75"/>
    <row r="2170" s="46" customFormat="1" ht="12.75"/>
    <row r="2171" s="46" customFormat="1" ht="12.75"/>
    <row r="2172" s="46" customFormat="1" ht="12.75"/>
    <row r="2173" s="46" customFormat="1" ht="12.75"/>
    <row r="2174" s="46" customFormat="1" ht="12.75"/>
    <row r="2175" s="46" customFormat="1" ht="12.75"/>
    <row r="2176" s="46" customFormat="1" ht="12.75"/>
    <row r="2177" s="46" customFormat="1" ht="12.75"/>
    <row r="2178" s="46" customFormat="1" ht="12.75"/>
    <row r="2179" s="46" customFormat="1" ht="12.75"/>
    <row r="2180" s="46" customFormat="1" ht="12.75"/>
    <row r="2181" s="46" customFormat="1" ht="12.75"/>
    <row r="2182" s="46" customFormat="1" ht="12.75"/>
    <row r="2183" s="46" customFormat="1" ht="12.75"/>
    <row r="2184" s="46" customFormat="1" ht="12.75"/>
    <row r="2185" s="46" customFormat="1" ht="12.75"/>
    <row r="2186" s="46" customFormat="1" ht="12.75"/>
    <row r="2187" s="46" customFormat="1" ht="12.75"/>
    <row r="2188" s="46" customFormat="1" ht="12.75"/>
    <row r="2189" s="46" customFormat="1" ht="12.75"/>
    <row r="2190" s="46" customFormat="1" ht="12.75"/>
    <row r="2191" s="46" customFormat="1" ht="12.75"/>
    <row r="2192" s="46" customFormat="1" ht="12.75"/>
    <row r="2193" s="46" customFormat="1" ht="12.75"/>
    <row r="2194" s="46" customFormat="1" ht="12.75"/>
    <row r="2195" s="46" customFormat="1" ht="12.75"/>
    <row r="2196" s="46" customFormat="1" ht="12.75"/>
    <row r="2197" s="46" customFormat="1" ht="12.75"/>
    <row r="2198" s="46" customFormat="1" ht="12.75"/>
    <row r="2199" s="46" customFormat="1" ht="12.75"/>
    <row r="2200" s="46" customFormat="1" ht="12.75"/>
    <row r="2201" s="46" customFormat="1" ht="12.75"/>
    <row r="2202" s="46" customFormat="1" ht="12.75"/>
    <row r="2203" s="46" customFormat="1" ht="12.75"/>
    <row r="2204" s="46" customFormat="1" ht="12.75"/>
    <row r="2205" s="46" customFormat="1" ht="12.75"/>
    <row r="2206" s="46" customFormat="1" ht="12.75"/>
    <row r="2207" s="46" customFormat="1" ht="12.75"/>
    <row r="2208" s="46" customFormat="1" ht="12.75"/>
    <row r="2209" s="46" customFormat="1" ht="12.75"/>
    <row r="2210" s="46" customFormat="1" ht="12.75"/>
    <row r="2211" s="46" customFormat="1" ht="12.75"/>
    <row r="2212" s="46" customFormat="1" ht="12.75"/>
    <row r="2213" s="46" customFormat="1" ht="12.75"/>
    <row r="2214" s="46" customFormat="1" ht="12.75"/>
    <row r="2215" s="46" customFormat="1" ht="12.75"/>
    <row r="2216" s="46" customFormat="1" ht="12.75"/>
    <row r="2217" s="46" customFormat="1" ht="12.75"/>
    <row r="2218" s="46" customFormat="1" ht="12.75"/>
    <row r="2219" s="46" customFormat="1" ht="12.75"/>
    <row r="2220" s="46" customFormat="1" ht="12.75"/>
    <row r="2221" s="46" customFormat="1" ht="12.75"/>
    <row r="2222" s="46" customFormat="1" ht="12.75"/>
    <row r="2223" s="46" customFormat="1" ht="12.75"/>
    <row r="2224" s="46" customFormat="1" ht="12.75"/>
    <row r="2225" s="46" customFormat="1" ht="12.75"/>
    <row r="2226" s="46" customFormat="1" ht="12.75"/>
    <row r="2227" s="46" customFormat="1" ht="12.75"/>
    <row r="2228" s="46" customFormat="1" ht="12.75"/>
    <row r="2229" s="46" customFormat="1" ht="12.75"/>
    <row r="2230" s="46" customFormat="1" ht="12.75"/>
    <row r="2231" s="46" customFormat="1" ht="12.75"/>
    <row r="2232" s="46" customFormat="1" ht="12.75"/>
    <row r="2233" s="46" customFormat="1" ht="12.75"/>
    <row r="2234" s="46" customFormat="1" ht="12.75"/>
    <row r="2235" s="46" customFormat="1" ht="12.75"/>
    <row r="2236" s="46" customFormat="1" ht="12.75"/>
    <row r="2237" s="46" customFormat="1" ht="12.75"/>
    <row r="2238" s="46" customFormat="1" ht="12.75"/>
    <row r="2239" s="46" customFormat="1" ht="12.75"/>
    <row r="2240" s="46" customFormat="1" ht="12.75"/>
    <row r="2241" s="46" customFormat="1" ht="12.75"/>
    <row r="2242" s="46" customFormat="1" ht="12.75"/>
    <row r="2243" s="46" customFormat="1" ht="12.75"/>
    <row r="2244" s="46" customFormat="1" ht="12.75"/>
    <row r="2245" s="46" customFormat="1" ht="12.75"/>
    <row r="2246" s="46" customFormat="1" ht="12.75"/>
    <row r="2247" s="46" customFormat="1" ht="12.75"/>
    <row r="2248" s="46" customFormat="1" ht="12.75"/>
    <row r="2249" s="46" customFormat="1" ht="12.75"/>
    <row r="2250" s="46" customFormat="1" ht="12.75"/>
    <row r="2251" s="46" customFormat="1" ht="12.75"/>
    <row r="2252" s="46" customFormat="1" ht="12.75"/>
    <row r="2253" s="46" customFormat="1" ht="12.75"/>
    <row r="2254" s="46" customFormat="1" ht="12.75"/>
    <row r="2255" s="46" customFormat="1" ht="12.75"/>
    <row r="2256" s="46" customFormat="1" ht="12.75"/>
    <row r="2257" s="46" customFormat="1" ht="12.75"/>
    <row r="2258" s="46" customFormat="1" ht="12.75"/>
    <row r="2259" s="46" customFormat="1" ht="12.75"/>
    <row r="2260" s="46" customFormat="1" ht="12.75"/>
    <row r="2261" s="46" customFormat="1" ht="12.75"/>
    <row r="2262" s="46" customFormat="1" ht="12.75"/>
    <row r="2263" s="46" customFormat="1" ht="12.75"/>
    <row r="2264" s="46" customFormat="1" ht="12.75"/>
    <row r="2265" s="46" customFormat="1" ht="12.75"/>
    <row r="2266" s="46" customFormat="1" ht="12.75"/>
    <row r="2267" s="46" customFormat="1" ht="12.75"/>
    <row r="2268" s="46" customFormat="1" ht="12.75"/>
    <row r="2269" s="46" customFormat="1" ht="12.75"/>
    <row r="2270" s="46" customFormat="1" ht="12.75"/>
    <row r="2271" s="46" customFormat="1" ht="12.75"/>
    <row r="2272" s="46" customFormat="1" ht="12.75"/>
    <row r="2273" s="46" customFormat="1" ht="12.75"/>
    <row r="2274" s="46" customFormat="1" ht="12.75"/>
    <row r="2275" s="46" customFormat="1" ht="12.75"/>
    <row r="2276" s="46" customFormat="1" ht="12.75"/>
    <row r="2277" s="46" customFormat="1" ht="12.75"/>
    <row r="2278" s="46" customFormat="1" ht="12.75"/>
    <row r="2279" s="46" customFormat="1" ht="12.75"/>
    <row r="2280" s="46" customFormat="1" ht="12.75"/>
    <row r="2281" s="46" customFormat="1" ht="12.75"/>
    <row r="2282" s="46" customFormat="1" ht="12.75"/>
    <row r="2283" s="46" customFormat="1" ht="12.75"/>
    <row r="2284" s="46" customFormat="1" ht="12.75"/>
    <row r="2285" s="46" customFormat="1" ht="12.75"/>
    <row r="2286" s="46" customFormat="1" ht="12.75"/>
    <row r="2287" s="46" customFormat="1" ht="12.75"/>
    <row r="2288" s="46" customFormat="1" ht="12.75"/>
    <row r="2289" s="46" customFormat="1" ht="12.75"/>
    <row r="2290" s="46" customFormat="1" ht="12.75"/>
    <row r="2291" s="46" customFormat="1" ht="12.75"/>
    <row r="2292" s="46" customFormat="1" ht="12.75"/>
    <row r="2293" s="46" customFormat="1" ht="12.75"/>
    <row r="2294" s="46" customFormat="1" ht="12.75"/>
    <row r="2295" s="46" customFormat="1" ht="12.75"/>
    <row r="2296" s="46" customFormat="1" ht="12.75"/>
    <row r="2297" s="46" customFormat="1" ht="12.75"/>
    <row r="2298" s="46" customFormat="1" ht="12.75"/>
    <row r="2299" s="46" customFormat="1" ht="12.75"/>
    <row r="2300" s="46" customFormat="1" ht="12.75"/>
    <row r="2301" s="46" customFormat="1" ht="12.75"/>
    <row r="2302" s="46" customFormat="1" ht="12.75"/>
    <row r="2303" s="46" customFormat="1" ht="12.75"/>
    <row r="2304" s="46" customFormat="1" ht="12.75"/>
    <row r="2305" s="46" customFormat="1" ht="12.75"/>
    <row r="2306" s="46" customFormat="1" ht="12.75"/>
    <row r="2307" s="46" customFormat="1" ht="12.75"/>
    <row r="2308" s="46" customFormat="1" ht="12.75"/>
    <row r="2309" s="46" customFormat="1" ht="12.75"/>
    <row r="2310" s="46" customFormat="1" ht="12.75"/>
    <row r="2311" s="46" customFormat="1" ht="12.75"/>
    <row r="2312" s="46" customFormat="1" ht="12.75"/>
    <row r="2313" s="46" customFormat="1" ht="12.75"/>
    <row r="2314" s="46" customFormat="1" ht="12.75"/>
    <row r="2315" s="46" customFormat="1" ht="12.75"/>
    <row r="2316" s="46" customFormat="1" ht="12.75"/>
    <row r="2317" s="46" customFormat="1" ht="12.75"/>
    <row r="2318" s="46" customFormat="1" ht="12.75"/>
    <row r="2319" s="46" customFormat="1" ht="12.75"/>
    <row r="2320" s="46" customFormat="1" ht="12.75"/>
    <row r="2321" s="46" customFormat="1" ht="12.75"/>
    <row r="2322" s="46" customFormat="1" ht="12.75"/>
    <row r="2323" s="46" customFormat="1" ht="12.75"/>
    <row r="2324" s="46" customFormat="1" ht="12.75"/>
    <row r="2325" s="46" customFormat="1" ht="12.75"/>
    <row r="2326" s="46" customFormat="1" ht="12.75"/>
    <row r="2327" s="46" customFormat="1" ht="12.75"/>
    <row r="2328" s="46" customFormat="1" ht="12.75"/>
    <row r="2329" s="46" customFormat="1" ht="12.75"/>
    <row r="2330" s="46" customFormat="1" ht="12.75"/>
    <row r="2331" s="46" customFormat="1" ht="12.75"/>
    <row r="2332" s="46" customFormat="1" ht="12.75"/>
    <row r="2333" s="46" customFormat="1" ht="12.75"/>
    <row r="2334" s="46" customFormat="1" ht="12.75"/>
    <row r="2335" s="46" customFormat="1" ht="12.75"/>
    <row r="2336" s="46" customFormat="1" ht="12.75"/>
    <row r="2337" s="46" customFormat="1" ht="12.75"/>
    <row r="2338" s="46" customFormat="1" ht="12.75"/>
    <row r="2339" s="46" customFormat="1" ht="12.75"/>
    <row r="2340" s="46" customFormat="1" ht="12.75"/>
    <row r="2341" s="46" customFormat="1" ht="12.75"/>
    <row r="2342" s="46" customFormat="1" ht="12.75"/>
    <row r="2343" s="46" customFormat="1" ht="12.75"/>
    <row r="2344" s="46" customFormat="1" ht="12.75"/>
    <row r="2345" s="46" customFormat="1" ht="12.75"/>
    <row r="2346" s="46" customFormat="1" ht="12.75"/>
    <row r="2347" s="46" customFormat="1" ht="12.75"/>
    <row r="2348" s="46" customFormat="1" ht="12.75"/>
    <row r="2349" s="46" customFormat="1" ht="12.75"/>
    <row r="2350" s="46" customFormat="1" ht="12.75"/>
    <row r="2351" s="46" customFormat="1" ht="12.75"/>
    <row r="2352" s="46" customFormat="1" ht="12.75"/>
    <row r="2353" s="46" customFormat="1" ht="12.75"/>
    <row r="2354" s="46" customFormat="1" ht="12.75"/>
    <row r="2355" s="46" customFormat="1" ht="12.75"/>
    <row r="2356" s="46" customFormat="1" ht="12.75"/>
    <row r="2357" s="46" customFormat="1" ht="12.75"/>
    <row r="2358" s="46" customFormat="1" ht="12.75"/>
    <row r="2359" s="46" customFormat="1" ht="12.75"/>
    <row r="2360" s="46" customFormat="1" ht="12.75"/>
    <row r="2361" s="46" customFormat="1" ht="12.75"/>
    <row r="2362" s="46" customFormat="1" ht="12.75"/>
    <row r="2363" s="46" customFormat="1" ht="12.75"/>
    <row r="2364" s="46" customFormat="1" ht="12.75"/>
    <row r="2365" s="46" customFormat="1" ht="12.75"/>
    <row r="2366" s="46" customFormat="1" ht="12.75"/>
    <row r="2367" s="46" customFormat="1" ht="12.75"/>
    <row r="2368" s="46" customFormat="1" ht="12.75"/>
    <row r="2369" s="46" customFormat="1" ht="12.75"/>
    <row r="2370" s="46" customFormat="1" ht="12.75"/>
    <row r="2371" s="46" customFormat="1" ht="12.75"/>
    <row r="2372" s="46" customFormat="1" ht="12.75"/>
    <row r="2373" s="46" customFormat="1" ht="12.75"/>
    <row r="2374" s="46" customFormat="1" ht="12.75"/>
    <row r="2375" s="46" customFormat="1" ht="12.75"/>
    <row r="2376" s="46" customFormat="1" ht="12.75"/>
    <row r="2377" s="46" customFormat="1" ht="12.75"/>
    <row r="2378" s="46" customFormat="1" ht="12.75"/>
    <row r="2379" s="46" customFormat="1" ht="12.75"/>
    <row r="2380" s="46" customFormat="1" ht="12.75"/>
    <row r="2381" s="46" customFormat="1" ht="12.75"/>
    <row r="2382" s="46" customFormat="1" ht="12.75"/>
    <row r="2383" s="46" customFormat="1" ht="12.75"/>
    <row r="2384" s="46" customFormat="1" ht="12.75"/>
    <row r="2385" s="46" customFormat="1" ht="12.75"/>
    <row r="2386" s="46" customFormat="1" ht="12.75"/>
    <row r="2387" s="46" customFormat="1" ht="12.75"/>
    <row r="2388" s="46" customFormat="1" ht="12.75"/>
    <row r="2389" s="46" customFormat="1" ht="12.75"/>
    <row r="2390" s="46" customFormat="1" ht="12.75"/>
    <row r="2391" s="46" customFormat="1" ht="12.75"/>
    <row r="2392" s="46" customFormat="1" ht="12.75"/>
    <row r="2393" s="46" customFormat="1" ht="12.75"/>
    <row r="2394" s="46" customFormat="1" ht="12.75"/>
    <row r="2395" s="46" customFormat="1" ht="12.75"/>
    <row r="2396" s="46" customFormat="1" ht="12.75"/>
    <row r="2397" s="46" customFormat="1" ht="12.75"/>
    <row r="2398" s="46" customFormat="1" ht="12.75"/>
    <row r="2399" s="46" customFormat="1" ht="12.75"/>
    <row r="2400" s="46" customFormat="1" ht="12.75"/>
    <row r="2401" s="46" customFormat="1" ht="12.75"/>
    <row r="2402" s="46" customFormat="1" ht="12.75"/>
    <row r="2403" s="46" customFormat="1" ht="12.75"/>
    <row r="2404" s="46" customFormat="1" ht="12.75"/>
    <row r="2405" s="46" customFormat="1" ht="12.75"/>
    <row r="2406" s="46" customFormat="1" ht="12.75"/>
    <row r="2407" s="46" customFormat="1" ht="12.75"/>
    <row r="2408" s="46" customFormat="1" ht="12.75"/>
    <row r="2409" s="46" customFormat="1" ht="12.75"/>
    <row r="2410" s="46" customFormat="1" ht="12.75"/>
    <row r="2411" s="46" customFormat="1" ht="12.75"/>
    <row r="2412" s="46" customFormat="1" ht="12.75"/>
    <row r="2413" s="46" customFormat="1" ht="12.75"/>
    <row r="2414" s="46" customFormat="1" ht="12.75"/>
    <row r="2415" s="46" customFormat="1" ht="12.75"/>
    <row r="2416" s="46" customFormat="1" ht="12.75"/>
    <row r="2417" s="46" customFormat="1" ht="12.75"/>
    <row r="2418" s="46" customFormat="1" ht="12.75"/>
    <row r="2419" s="46" customFormat="1" ht="12.75"/>
    <row r="2420" s="46" customFormat="1" ht="12.75"/>
    <row r="2421" s="46" customFormat="1" ht="12.75"/>
    <row r="2422" s="46" customFormat="1" ht="12.75"/>
    <row r="2423" s="46" customFormat="1" ht="12.75"/>
    <row r="2424" s="46" customFormat="1" ht="12.75"/>
    <row r="2425" s="46" customFormat="1" ht="12.75"/>
    <row r="2426" s="46" customFormat="1" ht="12.75"/>
    <row r="2427" s="46" customFormat="1" ht="12.75"/>
    <row r="2428" s="46" customFormat="1" ht="12.75"/>
    <row r="2429" s="46" customFormat="1" ht="12.75"/>
    <row r="2430" s="46" customFormat="1" ht="12.75"/>
    <row r="2431" s="46" customFormat="1" ht="12.75"/>
    <row r="2432" s="46" customFormat="1" ht="12.75"/>
    <row r="2433" s="46" customFormat="1" ht="12.75"/>
    <row r="2434" s="46" customFormat="1" ht="12.75"/>
    <row r="2435" s="46" customFormat="1" ht="12.75"/>
    <row r="2436" s="46" customFormat="1" ht="12.75"/>
    <row r="2437" s="46" customFormat="1" ht="12.75"/>
    <row r="2438" s="46" customFormat="1" ht="12.75"/>
    <row r="2439" s="46" customFormat="1" ht="12.75"/>
    <row r="2440" s="46" customFormat="1" ht="12.75"/>
    <row r="2441" s="46" customFormat="1" ht="12.75"/>
    <row r="2442" s="46" customFormat="1" ht="12.75"/>
    <row r="2443" s="46" customFormat="1" ht="12.75"/>
    <row r="2444" s="46" customFormat="1" ht="12.75"/>
    <row r="2445" s="46" customFormat="1" ht="12.75"/>
    <row r="2446" s="46" customFormat="1" ht="12.75"/>
    <row r="2447" s="46" customFormat="1" ht="12.75"/>
    <row r="2448" s="46" customFormat="1" ht="12.75"/>
    <row r="2449" s="46" customFormat="1" ht="12.75"/>
    <row r="2450" s="46" customFormat="1" ht="12.75"/>
    <row r="2451" s="46" customFormat="1" ht="12.75"/>
    <row r="2452" s="46" customFormat="1" ht="12.75"/>
    <row r="2453" s="46" customFormat="1" ht="12.75"/>
    <row r="2454" s="46" customFormat="1" ht="12.75"/>
    <row r="2455" s="46" customFormat="1" ht="12.75"/>
    <row r="2456" s="46" customFormat="1" ht="12.75"/>
    <row r="2457" s="46" customFormat="1" ht="12.75"/>
    <row r="2458" s="46" customFormat="1" ht="12.75"/>
    <row r="2459" s="46" customFormat="1" ht="12.75"/>
    <row r="2460" s="46" customFormat="1" ht="12.75"/>
    <row r="2461" s="46" customFormat="1" ht="12.75"/>
    <row r="2462" s="46" customFormat="1" ht="12.75"/>
    <row r="2463" s="46" customFormat="1" ht="12.75"/>
    <row r="2464" s="46" customFormat="1" ht="12.75"/>
    <row r="2465" s="46" customFormat="1" ht="12.75"/>
    <row r="2466" s="46" customFormat="1" ht="12.75"/>
    <row r="2467" s="46" customFormat="1" ht="12.75"/>
    <row r="2468" s="46" customFormat="1" ht="12.75"/>
    <row r="2469" s="46" customFormat="1" ht="12.75"/>
    <row r="2470" s="46" customFormat="1" ht="12.75"/>
    <row r="2471" s="46" customFormat="1" ht="12.75"/>
    <row r="2472" s="46" customFormat="1" ht="12.75"/>
    <row r="2473" s="46" customFormat="1" ht="12.75"/>
    <row r="2474" s="46" customFormat="1" ht="12.75"/>
    <row r="2475" s="46" customFormat="1" ht="12.75"/>
    <row r="2476" s="46" customFormat="1" ht="12.75"/>
    <row r="2477" s="46" customFormat="1" ht="12.75"/>
    <row r="2478" s="46" customFormat="1" ht="12.75"/>
    <row r="2479" s="46" customFormat="1" ht="12.75"/>
    <row r="2480" s="46" customFormat="1" ht="12.75"/>
    <row r="2481" s="46" customFormat="1" ht="12.75"/>
    <row r="2482" s="46" customFormat="1" ht="12.75"/>
    <row r="2483" s="46" customFormat="1" ht="12.75"/>
    <row r="2484" s="46" customFormat="1" ht="12.75"/>
    <row r="2485" s="46" customFormat="1" ht="12.75"/>
    <row r="2486" s="46" customFormat="1" ht="12.75"/>
    <row r="2487" s="46" customFormat="1" ht="12.75"/>
    <row r="2488" s="46" customFormat="1" ht="12.75"/>
    <row r="2489" s="46" customFormat="1" ht="12.75"/>
    <row r="2490" s="46" customFormat="1" ht="12.75"/>
    <row r="2491" s="46" customFormat="1" ht="12.75"/>
    <row r="2492" s="46" customFormat="1" ht="12.75"/>
    <row r="2493" s="46" customFormat="1" ht="12.75"/>
    <row r="2494" s="46" customFormat="1" ht="12.75"/>
    <row r="2495" s="46" customFormat="1" ht="12.75"/>
    <row r="2496" s="46" customFormat="1" ht="12.75"/>
    <row r="2497" s="46" customFormat="1" ht="12.75"/>
    <row r="2498" s="46" customFormat="1" ht="12.75"/>
    <row r="2499" s="46" customFormat="1" ht="12.75"/>
    <row r="2500" s="46" customFormat="1" ht="12.75"/>
    <row r="2501" s="46" customFormat="1" ht="12.75"/>
    <row r="2502" s="46" customFormat="1" ht="12.75"/>
    <row r="2503" s="46" customFormat="1" ht="12.75"/>
    <row r="2504" s="46" customFormat="1" ht="12.75"/>
    <row r="2505" s="46" customFormat="1" ht="12.75"/>
    <row r="2506" s="46" customFormat="1" ht="12.75"/>
    <row r="2507" s="46" customFormat="1" ht="12.75"/>
    <row r="2508" s="46" customFormat="1" ht="12.75"/>
    <row r="2509" s="46" customFormat="1" ht="12.75"/>
    <row r="2510" s="46" customFormat="1" ht="12.75"/>
    <row r="2511" s="46" customFormat="1" ht="12.75"/>
    <row r="2512" s="46" customFormat="1" ht="12.75"/>
    <row r="2513" s="46" customFormat="1" ht="12.75"/>
    <row r="2514" s="46" customFormat="1" ht="12.75"/>
    <row r="2515" s="46" customFormat="1" ht="12.75"/>
    <row r="2516" s="46" customFormat="1" ht="12.75"/>
    <row r="2517" s="46" customFormat="1" ht="12.75"/>
    <row r="2518" s="46" customFormat="1" ht="12.75"/>
    <row r="2519" s="46" customFormat="1" ht="12.75"/>
    <row r="2520" s="46" customFormat="1" ht="12.75"/>
    <row r="2521" s="46" customFormat="1" ht="12.75"/>
    <row r="2522" s="46" customFormat="1" ht="12.75"/>
    <row r="2523" s="46" customFormat="1" ht="12.75"/>
    <row r="2524" s="46" customFormat="1" ht="12.75"/>
    <row r="2525" s="46" customFormat="1" ht="12.75"/>
    <row r="2526" s="46" customFormat="1" ht="12.75"/>
    <row r="2527" s="46" customFormat="1" ht="12.75"/>
    <row r="2528" s="46" customFormat="1" ht="12.75"/>
    <row r="2529" s="46" customFormat="1" ht="12.75"/>
    <row r="2530" s="46" customFormat="1" ht="12.75"/>
    <row r="2531" s="46" customFormat="1" ht="12.75"/>
    <row r="2532" s="46" customFormat="1" ht="12.75"/>
    <row r="2533" s="46" customFormat="1" ht="12.75"/>
    <row r="2534" s="46" customFormat="1" ht="12.75"/>
    <row r="2535" s="46" customFormat="1" ht="12.75"/>
    <row r="2536" s="46" customFormat="1" ht="12.75"/>
    <row r="2537" s="46" customFormat="1" ht="12.75"/>
    <row r="2538" s="46" customFormat="1" ht="12.75"/>
    <row r="2539" s="46" customFormat="1" ht="12.75"/>
    <row r="2540" s="46" customFormat="1" ht="12.75"/>
    <row r="2541" s="46" customFormat="1" ht="12.75"/>
    <row r="2542" s="46" customFormat="1" ht="12.75"/>
    <row r="2543" s="46" customFormat="1" ht="12.75"/>
    <row r="2544" s="46" customFormat="1" ht="12.75"/>
    <row r="2545" s="46" customFormat="1" ht="12.75"/>
    <row r="2546" s="46" customFormat="1" ht="12.75"/>
    <row r="2547" s="46" customFormat="1" ht="12.75"/>
    <row r="2548" s="46" customFormat="1" ht="12.75"/>
    <row r="2549" s="46" customFormat="1" ht="12.75"/>
    <row r="2550" s="46" customFormat="1" ht="12.75"/>
    <row r="2551" s="46" customFormat="1" ht="12.75"/>
    <row r="2552" s="46" customFormat="1" ht="12.75"/>
    <row r="2553" s="46" customFormat="1" ht="12.75"/>
    <row r="2554" s="46" customFormat="1" ht="12.75"/>
    <row r="2555" s="46" customFormat="1" ht="12.75"/>
    <row r="2556" s="46" customFormat="1" ht="12.75"/>
    <row r="2557" s="46" customFormat="1" ht="12.75"/>
    <row r="2558" s="46" customFormat="1" ht="12.75"/>
    <row r="2559" s="46" customFormat="1" ht="12.75"/>
    <row r="2560" s="46" customFormat="1" ht="12.75"/>
    <row r="2561" s="46" customFormat="1" ht="12.75"/>
    <row r="2562" s="46" customFormat="1" ht="12.75"/>
    <row r="2563" s="46" customFormat="1" ht="12.75"/>
    <row r="2564" s="46" customFormat="1" ht="12.75"/>
    <row r="2565" s="46" customFormat="1" ht="12.75"/>
    <row r="2566" s="46" customFormat="1" ht="12.75"/>
    <row r="2567" s="46" customFormat="1" ht="12.75"/>
    <row r="2568" s="46" customFormat="1" ht="12.75"/>
    <row r="2569" s="46" customFormat="1" ht="12.75"/>
    <row r="2570" s="46" customFormat="1" ht="12.75"/>
    <row r="2571" s="46" customFormat="1" ht="12.75"/>
    <row r="2572" s="46" customFormat="1" ht="12.75"/>
    <row r="2573" s="46" customFormat="1" ht="12.75"/>
    <row r="2574" s="46" customFormat="1" ht="12.75"/>
    <row r="2575" s="46" customFormat="1" ht="12.75"/>
    <row r="2576" s="46" customFormat="1" ht="12.75"/>
    <row r="2577" s="46" customFormat="1" ht="12.75"/>
    <row r="2578" s="46" customFormat="1" ht="12.75"/>
    <row r="2579" s="46" customFormat="1" ht="12.75"/>
    <row r="2580" s="46" customFormat="1" ht="12.75"/>
    <row r="2581" s="46" customFormat="1" ht="12.75"/>
    <row r="2582" s="46" customFormat="1" ht="12.75"/>
    <row r="2583" s="46" customFormat="1" ht="12.75"/>
    <row r="2584" s="46" customFormat="1" ht="12.75"/>
    <row r="2585" s="46" customFormat="1" ht="12.75"/>
    <row r="2586" s="46" customFormat="1" ht="12.75"/>
    <row r="2587" s="46" customFormat="1" ht="12.75"/>
    <row r="2588" s="46" customFormat="1" ht="12.75"/>
    <row r="2589" s="46" customFormat="1" ht="12.75"/>
    <row r="2590" s="46" customFormat="1" ht="12.75"/>
    <row r="2591" s="46" customFormat="1" ht="12.75"/>
    <row r="2592" s="46" customFormat="1" ht="12.75"/>
    <row r="2593" s="46" customFormat="1" ht="12.75"/>
    <row r="2594" s="46" customFormat="1" ht="12.75"/>
    <row r="2595" s="46" customFormat="1" ht="12.75"/>
    <row r="2596" s="46" customFormat="1" ht="12.75"/>
    <row r="2597" s="46" customFormat="1" ht="12.75"/>
    <row r="2598" s="46" customFormat="1" ht="12.75"/>
    <row r="2599" s="46" customFormat="1" ht="12.75"/>
    <row r="2600" s="46" customFormat="1" ht="12.75"/>
    <row r="2601" s="46" customFormat="1" ht="12.75"/>
    <row r="2602" s="46" customFormat="1" ht="12.75"/>
    <row r="2603" s="46" customFormat="1" ht="12.75"/>
    <row r="2604" s="46" customFormat="1" ht="12.75"/>
    <row r="2605" s="46" customFormat="1" ht="12.75"/>
    <row r="2606" s="46" customFormat="1" ht="12.75"/>
    <row r="2607" s="46" customFormat="1" ht="12.75"/>
    <row r="2608" s="46" customFormat="1" ht="12.75"/>
    <row r="2609" s="46" customFormat="1" ht="12.75"/>
    <row r="2610" s="46" customFormat="1" ht="12.75"/>
    <row r="2611" s="46" customFormat="1" ht="12.75"/>
    <row r="2612" s="46" customFormat="1" ht="12.75"/>
    <row r="2613" s="46" customFormat="1" ht="12.75"/>
    <row r="2614" s="46" customFormat="1" ht="12.75"/>
    <row r="2615" s="46" customFormat="1" ht="12.75"/>
    <row r="2616" s="46" customFormat="1" ht="12.75"/>
    <row r="2617" s="46" customFormat="1" ht="12.75"/>
    <row r="2618" s="46" customFormat="1" ht="12.75"/>
    <row r="2619" s="46" customFormat="1" ht="12.75"/>
    <row r="2620" s="46" customFormat="1" ht="12.75"/>
    <row r="2621" s="46" customFormat="1" ht="12.75"/>
    <row r="2622" s="46" customFormat="1" ht="12.75"/>
    <row r="2623" s="46" customFormat="1" ht="12.75"/>
    <row r="2624" s="46" customFormat="1" ht="12.75"/>
    <row r="2625" s="46" customFormat="1" ht="12.75"/>
    <row r="2626" s="46" customFormat="1" ht="12.75"/>
    <row r="2627" s="46" customFormat="1" ht="12.75"/>
    <row r="2628" s="46" customFormat="1" ht="12.75"/>
    <row r="2629" s="46" customFormat="1" ht="12.75"/>
    <row r="2630" s="46" customFormat="1" ht="12.75"/>
    <row r="2631" s="46" customFormat="1" ht="12.75"/>
    <row r="2632" s="46" customFormat="1" ht="12.75"/>
    <row r="2633" s="46" customFormat="1" ht="12.75"/>
    <row r="2634" s="46" customFormat="1" ht="12.75"/>
    <row r="2635" s="46" customFormat="1" ht="12.75"/>
    <row r="2636" s="46" customFormat="1" ht="12.75"/>
    <row r="2637" s="46" customFormat="1" ht="12.75"/>
    <row r="2638" s="46" customFormat="1" ht="12.75"/>
    <row r="2639" s="46" customFormat="1" ht="12.75"/>
    <row r="2640" s="46" customFormat="1" ht="12.75"/>
    <row r="2641" s="46" customFormat="1" ht="12.75"/>
    <row r="2642" s="46" customFormat="1" ht="12.75"/>
    <row r="2643" s="46" customFormat="1" ht="12.75"/>
    <row r="2644" s="46" customFormat="1" ht="12.75"/>
    <row r="2645" s="46" customFormat="1" ht="12.75"/>
    <row r="2646" s="46" customFormat="1" ht="12.75"/>
    <row r="2647" s="46" customFormat="1" ht="12.75"/>
    <row r="2648" s="46" customFormat="1" ht="12.75"/>
    <row r="2649" s="46" customFormat="1" ht="12.75"/>
    <row r="2650" s="46" customFormat="1" ht="12.75"/>
    <row r="2651" s="46" customFormat="1" ht="12.75"/>
    <row r="2652" s="46" customFormat="1" ht="12.75"/>
    <row r="2653" s="46" customFormat="1" ht="12.75"/>
    <row r="2654" s="46" customFormat="1" ht="12.75"/>
    <row r="2655" s="46" customFormat="1" ht="12.75"/>
    <row r="2656" s="46" customFormat="1" ht="12.75"/>
    <row r="2657" s="46" customFormat="1" ht="12.75"/>
    <row r="2658" s="46" customFormat="1" ht="12.75"/>
    <row r="2659" s="46" customFormat="1" ht="12.75"/>
    <row r="2660" s="46" customFormat="1" ht="12.75"/>
    <row r="2661" s="46" customFormat="1" ht="12.75"/>
    <row r="2662" s="46" customFormat="1" ht="12.75"/>
    <row r="2663" s="46" customFormat="1" ht="12.75"/>
    <row r="2664" s="46" customFormat="1" ht="12.75"/>
    <row r="2665" s="46" customFormat="1" ht="12.75"/>
    <row r="2666" s="46" customFormat="1" ht="12.75"/>
    <row r="2667" s="46" customFormat="1" ht="12.75"/>
    <row r="2668" s="46" customFormat="1" ht="12.75"/>
    <row r="2669" s="46" customFormat="1" ht="12.75"/>
    <row r="2670" s="46" customFormat="1" ht="12.75"/>
    <row r="2671" s="46" customFormat="1" ht="12.75"/>
    <row r="2672" s="46" customFormat="1" ht="12.75"/>
    <row r="2673" s="46" customFormat="1" ht="12.75"/>
    <row r="2674" s="46" customFormat="1" ht="12.75"/>
    <row r="2675" s="46" customFormat="1" ht="12.75"/>
    <row r="2676" s="46" customFormat="1" ht="12.75"/>
    <row r="2677" s="46" customFormat="1" ht="12.75"/>
    <row r="2678" s="46" customFormat="1" ht="12.75"/>
    <row r="2679" s="46" customFormat="1" ht="12.75"/>
    <row r="2680" s="46" customFormat="1" ht="12.75"/>
    <row r="2681" s="46" customFormat="1" ht="12.75"/>
    <row r="2682" s="46" customFormat="1" ht="12.75"/>
    <row r="2683" s="46" customFormat="1" ht="12.75"/>
    <row r="2684" s="46" customFormat="1" ht="12.75"/>
    <row r="2685" s="46" customFormat="1" ht="12.75"/>
    <row r="2686" s="46" customFormat="1" ht="12.75"/>
    <row r="2687" s="46" customFormat="1" ht="12.75"/>
    <row r="2688" s="46" customFormat="1" ht="12.75"/>
    <row r="2689" s="46" customFormat="1" ht="12.75"/>
    <row r="2690" s="46" customFormat="1" ht="12.75"/>
    <row r="2691" s="46" customFormat="1" ht="12.75"/>
    <row r="2692" s="46" customFormat="1" ht="12.75"/>
    <row r="2693" s="46" customFormat="1" ht="12.75"/>
    <row r="2694" s="46" customFormat="1" ht="12.75"/>
    <row r="2695" s="46" customFormat="1" ht="12.75"/>
    <row r="2696" s="46" customFormat="1" ht="12.75"/>
    <row r="2697" s="46" customFormat="1" ht="12.75"/>
    <row r="2698" s="46" customFormat="1" ht="12.75"/>
    <row r="2699" s="46" customFormat="1" ht="12.75"/>
    <row r="2700" s="46" customFormat="1" ht="12.75"/>
    <row r="2701" s="46" customFormat="1" ht="12.75"/>
    <row r="2702" s="46" customFormat="1" ht="12.75"/>
    <row r="2703" s="46" customFormat="1" ht="12.75"/>
    <row r="2704" s="46" customFormat="1" ht="12.75"/>
    <row r="2705" s="46" customFormat="1" ht="12.75"/>
    <row r="2706" s="46" customFormat="1" ht="12.75"/>
    <row r="2707" s="46" customFormat="1" ht="12.75"/>
    <row r="2708" s="46" customFormat="1" ht="12.75"/>
    <row r="2709" s="46" customFormat="1" ht="12.75"/>
    <row r="2710" s="46" customFormat="1" ht="12.75"/>
    <row r="2711" s="46" customFormat="1" ht="12.75"/>
    <row r="2712" s="46" customFormat="1" ht="12.75"/>
    <row r="2713" s="46" customFormat="1" ht="12.75"/>
    <row r="2714" s="46" customFormat="1" ht="12.75"/>
    <row r="2715" s="46" customFormat="1" ht="12.75"/>
    <row r="2716" s="46" customFormat="1" ht="12.75"/>
    <row r="2717" s="46" customFormat="1" ht="12.75"/>
    <row r="2718" s="46" customFormat="1" ht="12.75"/>
    <row r="2719" s="46" customFormat="1" ht="12.75"/>
    <row r="2720" s="46" customFormat="1" ht="12.75"/>
    <row r="2721" s="46" customFormat="1" ht="12.75"/>
    <row r="2722" s="46" customFormat="1" ht="12.75"/>
    <row r="2723" s="46" customFormat="1" ht="12.75"/>
    <row r="2724" s="46" customFormat="1" ht="12.75"/>
    <row r="2725" s="46" customFormat="1" ht="12.75"/>
    <row r="2726" s="46" customFormat="1" ht="12.75"/>
    <row r="2727" s="46" customFormat="1" ht="12.75"/>
    <row r="2728" s="46" customFormat="1" ht="12.75"/>
    <row r="2729" s="46" customFormat="1" ht="12.75"/>
    <row r="2730" s="46" customFormat="1" ht="12.75"/>
    <row r="2731" s="46" customFormat="1" ht="12.75"/>
    <row r="2732" s="46" customFormat="1" ht="12.75"/>
    <row r="2733" s="46" customFormat="1" ht="12.75"/>
    <row r="2734" s="46" customFormat="1" ht="12.75"/>
    <row r="2735" s="46" customFormat="1" ht="12.75"/>
    <row r="2736" s="46" customFormat="1" ht="12.75"/>
    <row r="2737" s="46" customFormat="1" ht="12.75"/>
    <row r="2738" s="46" customFormat="1" ht="12.75"/>
    <row r="2739" s="46" customFormat="1" ht="12.75"/>
    <row r="2740" s="46" customFormat="1" ht="12.75"/>
    <row r="2741" s="46" customFormat="1" ht="12.75"/>
    <row r="2742" s="46" customFormat="1" ht="12.75"/>
    <row r="2743" s="46" customFormat="1" ht="12.75"/>
    <row r="2744" s="46" customFormat="1" ht="12.75"/>
    <row r="2745" s="46" customFormat="1" ht="12.75"/>
    <row r="2746" s="46" customFormat="1" ht="12.75"/>
    <row r="2747" s="46" customFormat="1" ht="12.75"/>
    <row r="2748" s="46" customFormat="1" ht="12.75"/>
    <row r="2749" s="46" customFormat="1" ht="12.75"/>
    <row r="2750" s="46" customFormat="1" ht="12.75"/>
    <row r="2751" s="46" customFormat="1" ht="12.75"/>
    <row r="2752" s="46" customFormat="1" ht="12.75"/>
    <row r="2753" s="46" customFormat="1" ht="12.75"/>
    <row r="2754" s="46" customFormat="1" ht="12.75"/>
    <row r="2755" s="46" customFormat="1" ht="12.75"/>
    <row r="2756" s="46" customFormat="1" ht="12.75"/>
    <row r="2757" s="46" customFormat="1" ht="12.75"/>
    <row r="2758" s="46" customFormat="1" ht="12.75"/>
    <row r="2759" s="46" customFormat="1" ht="12.75"/>
    <row r="2760" s="46" customFormat="1" ht="12.75"/>
    <row r="2761" s="46" customFormat="1" ht="12.75"/>
    <row r="2762" s="46" customFormat="1" ht="12.75"/>
    <row r="2763" s="46" customFormat="1" ht="12.75"/>
    <row r="2764" s="46" customFormat="1" ht="12.75"/>
    <row r="2765" s="46" customFormat="1" ht="12.75"/>
    <row r="2766" s="46" customFormat="1" ht="12.75"/>
    <row r="2767" s="46" customFormat="1" ht="12.75"/>
    <row r="2768" s="46" customFormat="1" ht="12.75"/>
    <row r="2769" s="46" customFormat="1" ht="12.75"/>
    <row r="2770" s="46" customFormat="1" ht="12.75"/>
    <row r="2771" s="46" customFormat="1" ht="12.75"/>
    <row r="2772" s="46" customFormat="1" ht="12.75"/>
    <row r="2773" s="46" customFormat="1" ht="12.75"/>
    <row r="2774" s="46" customFormat="1" ht="12.75"/>
    <row r="2775" s="46" customFormat="1" ht="12.75"/>
    <row r="2776" s="46" customFormat="1" ht="12.75"/>
    <row r="2777" s="46" customFormat="1" ht="12.75"/>
    <row r="2778" s="46" customFormat="1" ht="12.75"/>
    <row r="2779" s="46" customFormat="1" ht="12.75"/>
    <row r="2780" s="46" customFormat="1" ht="12.75"/>
    <row r="2781" s="46" customFormat="1" ht="12.75"/>
    <row r="2782" s="46" customFormat="1" ht="12.75"/>
    <row r="2783" s="46" customFormat="1" ht="12.75"/>
    <row r="2784" s="46" customFormat="1" ht="12.75"/>
    <row r="2785" s="46" customFormat="1" ht="12.75"/>
    <row r="2786" s="46" customFormat="1" ht="12.75"/>
    <row r="2787" s="46" customFormat="1" ht="12.75"/>
    <row r="2788" s="46" customFormat="1" ht="12.75"/>
    <row r="2789" s="46" customFormat="1" ht="12.75"/>
    <row r="2790" s="46" customFormat="1" ht="12.75"/>
    <row r="2791" s="46" customFormat="1" ht="12.75"/>
    <row r="2792" s="46" customFormat="1" ht="12.75"/>
    <row r="2793" s="46" customFormat="1" ht="12.75"/>
    <row r="2794" s="46" customFormat="1" ht="12.75"/>
    <row r="2795" s="46" customFormat="1" ht="12.75"/>
    <row r="2796" s="46" customFormat="1" ht="12.75"/>
    <row r="2797" s="46" customFormat="1" ht="12.75"/>
    <row r="2798" s="46" customFormat="1" ht="12.75"/>
    <row r="2799" s="46" customFormat="1" ht="12.75"/>
    <row r="2800" s="46" customFormat="1" ht="12.75"/>
    <row r="2801" s="46" customFormat="1" ht="12.75"/>
    <row r="2802" s="46" customFormat="1" ht="12.75"/>
    <row r="2803" s="46" customFormat="1" ht="12.75"/>
    <row r="2804" s="46" customFormat="1" ht="12.75"/>
    <row r="2805" s="46" customFormat="1" ht="12.75"/>
    <row r="2806" s="46" customFormat="1" ht="12.75"/>
    <row r="2807" s="46" customFormat="1" ht="12.75"/>
    <row r="2808" s="46" customFormat="1" ht="12.75"/>
    <row r="2809" s="46" customFormat="1" ht="12.75"/>
    <row r="2810" s="46" customFormat="1" ht="12.75"/>
    <row r="2811" s="46" customFormat="1" ht="12.75"/>
    <row r="2812" s="46" customFormat="1" ht="12.75"/>
    <row r="2813" s="46" customFormat="1" ht="12.75"/>
    <row r="2814" s="46" customFormat="1" ht="12.75"/>
    <row r="2815" s="46" customFormat="1" ht="12.75"/>
    <row r="2816" s="46" customFormat="1" ht="12.75"/>
    <row r="2817" s="46" customFormat="1" ht="12.75"/>
    <row r="2818" s="46" customFormat="1" ht="12.75"/>
    <row r="2819" s="46" customFormat="1" ht="12.75"/>
    <row r="2820" s="46" customFormat="1" ht="12.75"/>
    <row r="2821" s="46" customFormat="1" ht="12.75"/>
    <row r="2822" s="46" customFormat="1" ht="12.75"/>
    <row r="2823" s="46" customFormat="1" ht="12.75"/>
    <row r="2824" s="46" customFormat="1" ht="12.75"/>
    <row r="2825" s="46" customFormat="1" ht="12.75"/>
    <row r="2826" s="46" customFormat="1" ht="12.75"/>
    <row r="2827" s="46" customFormat="1" ht="12.75"/>
    <row r="2828" s="46" customFormat="1" ht="12.75"/>
    <row r="2829" s="46" customFormat="1" ht="12.75"/>
    <row r="2830" s="46" customFormat="1" ht="12.75"/>
    <row r="2831" s="46" customFormat="1" ht="12.75"/>
    <row r="2832" s="46" customFormat="1" ht="12.75"/>
    <row r="2833" s="46" customFormat="1" ht="12.75"/>
    <row r="2834" s="46" customFormat="1" ht="12.75"/>
    <row r="2835" s="46" customFormat="1" ht="12.75"/>
    <row r="2836" s="46" customFormat="1" ht="12.75"/>
    <row r="2837" s="46" customFormat="1" ht="12.75"/>
    <row r="2838" s="46" customFormat="1" ht="12.75"/>
    <row r="2839" s="46" customFormat="1" ht="12.75"/>
    <row r="2840" s="46" customFormat="1" ht="12.75"/>
    <row r="2841" s="46" customFormat="1" ht="12.75"/>
    <row r="2842" s="46" customFormat="1" ht="12.75"/>
    <row r="2843" s="46" customFormat="1" ht="12.75"/>
    <row r="2844" s="46" customFormat="1" ht="12.75"/>
    <row r="2845" s="46" customFormat="1" ht="12.75"/>
    <row r="2846" s="46" customFormat="1" ht="12.75"/>
    <row r="2847" s="46" customFormat="1" ht="12.75"/>
    <row r="2848" s="46" customFormat="1" ht="12.75"/>
    <row r="2849" s="46" customFormat="1" ht="12.75"/>
    <row r="2850" s="46" customFormat="1" ht="12.75"/>
    <row r="2851" s="46" customFormat="1" ht="12.75"/>
    <row r="2852" s="46" customFormat="1" ht="12.75"/>
    <row r="2853" s="46" customFormat="1" ht="12.75"/>
    <row r="2854" s="46" customFormat="1" ht="12.75"/>
    <row r="2855" s="46" customFormat="1" ht="12.75"/>
    <row r="2856" s="46" customFormat="1" ht="12.75"/>
    <row r="2857" s="46" customFormat="1" ht="12.75"/>
    <row r="2858" s="46" customFormat="1" ht="12.75"/>
    <row r="2859" s="46" customFormat="1" ht="12.75"/>
    <row r="2860" s="46" customFormat="1" ht="12.75"/>
    <row r="2861" s="46" customFormat="1" ht="12.75"/>
    <row r="2862" s="46" customFormat="1" ht="12.75"/>
    <row r="2863" s="46" customFormat="1" ht="12.75"/>
    <row r="2864" s="46" customFormat="1" ht="12.75"/>
    <row r="2865" s="46" customFormat="1" ht="12.75"/>
    <row r="2866" s="46" customFormat="1" ht="12.75"/>
    <row r="2867" s="46" customFormat="1" ht="12.75"/>
    <row r="2868" s="46" customFormat="1" ht="12.75"/>
    <row r="2869" s="46" customFormat="1" ht="12.75"/>
    <row r="2870" s="46" customFormat="1" ht="12.75"/>
    <row r="2871" s="46" customFormat="1" ht="12.75"/>
    <row r="2872" s="46" customFormat="1" ht="12.75"/>
    <row r="2873" s="46" customFormat="1" ht="12.75"/>
    <row r="2874" s="46" customFormat="1" ht="12.75"/>
    <row r="2875" s="46" customFormat="1" ht="12.75"/>
    <row r="2876" s="46" customFormat="1" ht="12.75"/>
    <row r="2877" s="46" customFormat="1" ht="12.75"/>
    <row r="2878" s="46" customFormat="1" ht="12.75"/>
    <row r="2879" s="46" customFormat="1" ht="12.75"/>
    <row r="2880" s="46" customFormat="1" ht="12.75"/>
    <row r="2881" s="46" customFormat="1" ht="12.75"/>
    <row r="2882" s="46" customFormat="1" ht="12.75"/>
    <row r="2883" s="46" customFormat="1" ht="12.75"/>
    <row r="2884" s="46" customFormat="1" ht="12.75"/>
    <row r="2885" s="46" customFormat="1" ht="12.75"/>
    <row r="2886" s="46" customFormat="1" ht="12.75"/>
    <row r="2887" s="46" customFormat="1" ht="12.75"/>
    <row r="2888" s="46" customFormat="1" ht="12.75"/>
    <row r="2889" s="46" customFormat="1" ht="12.75"/>
    <row r="2890" s="46" customFormat="1" ht="12.75"/>
    <row r="2891" s="46" customFormat="1" ht="12.75"/>
    <row r="2892" s="46" customFormat="1" ht="12.75"/>
    <row r="2893" s="46" customFormat="1" ht="12.75"/>
    <row r="2894" s="46" customFormat="1" ht="12.75"/>
    <row r="2895" s="46" customFormat="1" ht="12.75"/>
    <row r="2896" s="46" customFormat="1" ht="12.75"/>
    <row r="2897" s="46" customFormat="1" ht="12.75"/>
    <row r="2898" s="46" customFormat="1" ht="12.75"/>
    <row r="2899" s="46" customFormat="1" ht="12.75"/>
    <row r="2900" s="46" customFormat="1" ht="12.75"/>
    <row r="2901" s="46" customFormat="1" ht="12.75"/>
    <row r="2902" s="46" customFormat="1" ht="12.75"/>
    <row r="2903" s="46" customFormat="1" ht="12.75"/>
    <row r="2904" s="46" customFormat="1" ht="12.75"/>
    <row r="2905" s="46" customFormat="1" ht="12.75"/>
    <row r="2906" s="46" customFormat="1" ht="12.75"/>
    <row r="2907" s="46" customFormat="1" ht="12.75"/>
    <row r="2908" s="46" customFormat="1" ht="12.75"/>
    <row r="2909" s="46" customFormat="1" ht="12.75"/>
    <row r="2910" s="46" customFormat="1" ht="12.75"/>
    <row r="2911" s="46" customFormat="1" ht="12.75"/>
    <row r="2912" s="46" customFormat="1" ht="12.75"/>
    <row r="2913" s="46" customFormat="1" ht="12.75"/>
    <row r="2914" s="46" customFormat="1" ht="12.75"/>
    <row r="2915" s="46" customFormat="1" ht="12.75"/>
    <row r="2916" s="46" customFormat="1" ht="12.75"/>
    <row r="2917" s="46" customFormat="1" ht="12.75"/>
    <row r="2918" s="46" customFormat="1" ht="12.75"/>
    <row r="2919" s="46" customFormat="1" ht="12.75"/>
    <row r="2920" s="46" customFormat="1" ht="12.75"/>
    <row r="2921" s="46" customFormat="1" ht="12.75"/>
    <row r="2922" s="46" customFormat="1" ht="12.75"/>
    <row r="2923" s="46" customFormat="1" ht="12.75"/>
    <row r="2924" s="46" customFormat="1" ht="12.75"/>
    <row r="2925" s="46" customFormat="1" ht="12.75"/>
    <row r="2926" s="46" customFormat="1" ht="12.75"/>
    <row r="2927" s="46" customFormat="1" ht="12.75"/>
    <row r="2928" s="46" customFormat="1" ht="12.75"/>
    <row r="2929" s="46" customFormat="1" ht="12.75"/>
    <row r="2930" s="46" customFormat="1" ht="12.75"/>
    <row r="2931" s="46" customFormat="1" ht="12.75"/>
    <row r="2932" s="46" customFormat="1" ht="12.75"/>
    <row r="2933" s="46" customFormat="1" ht="12.75"/>
    <row r="2934" s="46" customFormat="1" ht="12.75"/>
    <row r="2935" s="46" customFormat="1" ht="12.75"/>
    <row r="2936" s="46" customFormat="1" ht="12.75"/>
    <row r="2937" s="46" customFormat="1" ht="12.75"/>
    <row r="2938" s="46" customFormat="1" ht="12.75"/>
    <row r="2939" s="46" customFormat="1" ht="12.75"/>
    <row r="2940" s="46" customFormat="1" ht="12.75"/>
    <row r="2941" s="46" customFormat="1" ht="12.75"/>
    <row r="2942" s="46" customFormat="1" ht="12.75"/>
    <row r="2943" s="46" customFormat="1" ht="12.75"/>
    <row r="2944" s="46" customFormat="1" ht="12.75"/>
    <row r="2945" s="46" customFormat="1" ht="12.75"/>
    <row r="2946" s="46" customFormat="1" ht="12.75"/>
    <row r="2947" s="46" customFormat="1" ht="12.75"/>
    <row r="2948" s="46" customFormat="1" ht="12.75"/>
    <row r="2949" s="46" customFormat="1" ht="12.75"/>
    <row r="2950" s="46" customFormat="1" ht="12.75"/>
    <row r="2951" s="46" customFormat="1" ht="12.75"/>
    <row r="2952" s="46" customFormat="1" ht="12.75"/>
    <row r="2953" s="46" customFormat="1" ht="12.75"/>
    <row r="2954" s="46" customFormat="1" ht="12.75"/>
    <row r="2955" s="46" customFormat="1" ht="12.75"/>
    <row r="2956" s="46" customFormat="1" ht="12.75"/>
    <row r="2957" s="46" customFormat="1" ht="12.75"/>
    <row r="2958" s="46" customFormat="1" ht="12.75"/>
    <row r="2959" s="46" customFormat="1" ht="12.75"/>
    <row r="2960" s="46" customFormat="1" ht="12.75"/>
    <row r="2961" s="46" customFormat="1" ht="12.75"/>
    <row r="2962" s="46" customFormat="1" ht="12.75"/>
    <row r="2963" s="46" customFormat="1" ht="12.75"/>
    <row r="2964" s="46" customFormat="1" ht="12.75"/>
    <row r="2965" s="46" customFormat="1" ht="12.75"/>
    <row r="2966" s="46" customFormat="1" ht="12.75"/>
    <row r="2967" s="46" customFormat="1" ht="12.75"/>
    <row r="2968" s="46" customFormat="1" ht="12.75"/>
    <row r="2969" s="46" customFormat="1" ht="12.75"/>
    <row r="2970" s="46" customFormat="1" ht="12.75"/>
    <row r="2971" s="46" customFormat="1" ht="12.75"/>
    <row r="2972" s="46" customFormat="1" ht="12.75"/>
    <row r="2973" s="46" customFormat="1" ht="12.75"/>
    <row r="2974" s="46" customFormat="1" ht="12.75"/>
    <row r="2975" s="46" customFormat="1" ht="12.75"/>
    <row r="2976" s="46" customFormat="1" ht="12.75"/>
    <row r="2977" s="46" customFormat="1" ht="12.75"/>
    <row r="2978" s="46" customFormat="1" ht="12.75"/>
    <row r="2979" s="46" customFormat="1" ht="12.75"/>
    <row r="2980" s="46" customFormat="1" ht="12.75"/>
    <row r="2981" s="46" customFormat="1" ht="12.75"/>
    <row r="2982" s="46" customFormat="1" ht="12.75"/>
    <row r="2983" s="46" customFormat="1" ht="12.75"/>
    <row r="2984" s="46" customFormat="1" ht="12.75"/>
    <row r="2985" s="46" customFormat="1" ht="12.75"/>
    <row r="2986" s="46" customFormat="1" ht="12.75"/>
    <row r="2987" s="46" customFormat="1" ht="12.75"/>
    <row r="2988" s="46" customFormat="1" ht="12.75"/>
    <row r="2989" s="46" customFormat="1" ht="12.75"/>
    <row r="2990" s="46" customFormat="1" ht="12.75"/>
    <row r="2991" s="46" customFormat="1" ht="12.75"/>
    <row r="2992" s="46" customFormat="1" ht="12.75"/>
    <row r="2993" s="46" customFormat="1" ht="12.75"/>
    <row r="2994" s="46" customFormat="1" ht="12.75"/>
    <row r="2995" s="46" customFormat="1" ht="12.75"/>
    <row r="2996" s="46" customFormat="1" ht="12.75"/>
    <row r="2997" s="46" customFormat="1" ht="12.75"/>
    <row r="2998" s="46" customFormat="1" ht="12.75"/>
    <row r="2999" s="46" customFormat="1" ht="12.75"/>
    <row r="3000" s="46" customFormat="1" ht="12.75"/>
    <row r="3001" s="46" customFormat="1" ht="12.75"/>
    <row r="3002" s="46" customFormat="1" ht="12.75"/>
    <row r="3003" s="46" customFormat="1" ht="12.75"/>
    <row r="3004" s="46" customFormat="1" ht="12.75"/>
    <row r="3005" s="46" customFormat="1" ht="12.75"/>
    <row r="3006" s="46" customFormat="1" ht="12.75"/>
    <row r="3007" s="46" customFormat="1" ht="12.75"/>
    <row r="3008" s="46" customFormat="1" ht="12.75"/>
    <row r="3009" s="46" customFormat="1" ht="12.75"/>
    <row r="3010" s="46" customFormat="1" ht="12.75"/>
    <row r="3011" s="46" customFormat="1" ht="12.75"/>
    <row r="3012" s="46" customFormat="1" ht="12.75"/>
    <row r="3013" s="46" customFormat="1" ht="12.75"/>
    <row r="3014" s="46" customFormat="1" ht="12.75"/>
    <row r="3015" s="46" customFormat="1" ht="12.75"/>
    <row r="3016" s="46" customFormat="1" ht="12.75"/>
    <row r="3017" s="46" customFormat="1" ht="12.75"/>
    <row r="3018" s="46" customFormat="1" ht="12.75"/>
    <row r="3019" s="46" customFormat="1" ht="12.75"/>
    <row r="3020" s="46" customFormat="1" ht="12.75"/>
    <row r="3021" s="46" customFormat="1" ht="12.75"/>
    <row r="3022" s="46" customFormat="1" ht="12.75"/>
    <row r="3023" s="46" customFormat="1" ht="12.75"/>
    <row r="3024" s="46" customFormat="1" ht="12.75"/>
    <row r="3025" s="46" customFormat="1" ht="12.75"/>
    <row r="3026" s="46" customFormat="1" ht="12.75"/>
    <row r="3027" s="46" customFormat="1" ht="12.75"/>
    <row r="3028" s="46" customFormat="1" ht="12.75"/>
    <row r="3029" s="46" customFormat="1" ht="12.75"/>
    <row r="3030" s="46" customFormat="1" ht="12.75"/>
    <row r="3031" s="46" customFormat="1" ht="12.75"/>
    <row r="3032" s="46" customFormat="1" ht="12.75"/>
    <row r="3033" s="46" customFormat="1" ht="12.75"/>
    <row r="3034" s="46" customFormat="1" ht="12.75"/>
    <row r="3035" s="46" customFormat="1" ht="12.75"/>
    <row r="3036" s="46" customFormat="1" ht="12.75"/>
    <row r="3037" s="46" customFormat="1" ht="12.75"/>
    <row r="3038" s="46" customFormat="1" ht="12.75"/>
    <row r="3039" s="46" customFormat="1" ht="12.75"/>
    <row r="3040" s="46" customFormat="1" ht="12.75"/>
    <row r="3041" s="46" customFormat="1" ht="12.75"/>
    <row r="3042" s="46" customFormat="1" ht="12.75"/>
    <row r="3043" s="46" customFormat="1" ht="12.75"/>
    <row r="3044" s="46" customFormat="1" ht="12.75"/>
    <row r="3045" s="46" customFormat="1" ht="12.75"/>
    <row r="3046" s="46" customFormat="1" ht="12.75"/>
    <row r="3047" s="46" customFormat="1" ht="12.75"/>
    <row r="3048" s="46" customFormat="1" ht="12.75"/>
    <row r="3049" s="46" customFormat="1" ht="12.75"/>
    <row r="3050" s="46" customFormat="1" ht="12.75"/>
    <row r="3051" s="46" customFormat="1" ht="12.75"/>
    <row r="3052" s="46" customFormat="1" ht="12.75"/>
    <row r="3053" s="46" customFormat="1" ht="12.75"/>
    <row r="3054" s="46" customFormat="1" ht="12.75"/>
    <row r="3055" s="46" customFormat="1" ht="12.75"/>
    <row r="3056" s="46" customFormat="1" ht="12.75"/>
    <row r="3057" s="46" customFormat="1" ht="12.75"/>
    <row r="3058" s="46" customFormat="1" ht="12.75"/>
    <row r="3059" s="46" customFormat="1" ht="12.75"/>
    <row r="3060" s="46" customFormat="1" ht="12.75"/>
    <row r="3061" s="46" customFormat="1" ht="12.75"/>
    <row r="3062" s="46" customFormat="1" ht="12.75"/>
    <row r="3063" s="46" customFormat="1" ht="12.75"/>
    <row r="3064" s="46" customFormat="1" ht="12.75"/>
    <row r="3065" s="46" customFormat="1" ht="12.75"/>
    <row r="3066" s="46" customFormat="1" ht="12.75"/>
    <row r="3067" s="46" customFormat="1" ht="12.75"/>
    <row r="3068" s="46" customFormat="1" ht="12.75"/>
    <row r="3069" s="46" customFormat="1" ht="12.75"/>
    <row r="3070" s="46" customFormat="1" ht="12.75"/>
    <row r="3071" s="46" customFormat="1" ht="12.75"/>
    <row r="3072" s="46" customFormat="1" ht="12.75"/>
    <row r="3073" s="46" customFormat="1" ht="12.75"/>
    <row r="3074" s="46" customFormat="1" ht="12.75"/>
    <row r="3075" s="46" customFormat="1" ht="12.75"/>
    <row r="3076" s="46" customFormat="1" ht="12.75"/>
    <row r="3077" s="46" customFormat="1" ht="12.75"/>
    <row r="3078" s="46" customFormat="1" ht="12.75"/>
    <row r="3079" s="46" customFormat="1" ht="12.75"/>
    <row r="3080" s="46" customFormat="1" ht="12.75"/>
    <row r="3081" s="46" customFormat="1" ht="12.75"/>
    <row r="3082" s="46" customFormat="1" ht="12.75"/>
    <row r="3083" s="46" customFormat="1" ht="12.75"/>
    <row r="3084" s="46" customFormat="1" ht="12.75"/>
    <row r="3085" s="46" customFormat="1" ht="12.75"/>
    <row r="3086" s="46" customFormat="1" ht="12.75"/>
    <row r="3087" s="46" customFormat="1" ht="12.75"/>
    <row r="3088" s="46" customFormat="1" ht="12.75"/>
    <row r="3089" s="46" customFormat="1" ht="12.75"/>
    <row r="3090" s="46" customFormat="1" ht="12.75"/>
    <row r="3091" s="46" customFormat="1" ht="12.75"/>
    <row r="3092" s="46" customFormat="1" ht="12.75"/>
    <row r="3093" s="46" customFormat="1" ht="12.75"/>
    <row r="3094" s="46" customFormat="1" ht="12.75"/>
    <row r="3095" s="46" customFormat="1" ht="12.75"/>
    <row r="3096" s="46" customFormat="1" ht="12.75"/>
    <row r="3097" s="46" customFormat="1" ht="12.75"/>
    <row r="3098" s="46" customFormat="1" ht="12.75"/>
    <row r="3099" s="46" customFormat="1" ht="12.75"/>
    <row r="3100" s="46" customFormat="1" ht="12.75"/>
    <row r="3101" s="46" customFormat="1" ht="12.75"/>
    <row r="3102" s="46" customFormat="1" ht="12.75"/>
    <row r="3103" s="46" customFormat="1" ht="12.75"/>
    <row r="3104" s="46" customFormat="1" ht="12.75"/>
    <row r="3105" s="46" customFormat="1" ht="12.75"/>
    <row r="3106" s="46" customFormat="1" ht="12.75"/>
    <row r="3107" s="46" customFormat="1" ht="12.75"/>
    <row r="3108" s="46" customFormat="1" ht="12.75"/>
    <row r="3109" s="46" customFormat="1" ht="12.75"/>
    <row r="3110" s="46" customFormat="1" ht="12.75"/>
    <row r="3111" s="46" customFormat="1" ht="12.75"/>
    <row r="3112" s="46" customFormat="1" ht="12.75"/>
    <row r="3113" s="46" customFormat="1" ht="12.75"/>
    <row r="3114" s="46" customFormat="1" ht="12.75"/>
    <row r="3115" s="46" customFormat="1" ht="12.75"/>
    <row r="3116" s="46" customFormat="1" ht="12.75"/>
    <row r="3117" s="46" customFormat="1" ht="12.75"/>
    <row r="3118" s="46" customFormat="1" ht="12.75"/>
    <row r="3119" s="46" customFormat="1" ht="12.75"/>
    <row r="3120" s="46" customFormat="1" ht="12.75"/>
    <row r="3121" s="46" customFormat="1" ht="12.75"/>
    <row r="3122" s="46" customFormat="1" ht="12.75"/>
    <row r="3123" s="46" customFormat="1" ht="12.75"/>
    <row r="3124" s="46" customFormat="1" ht="12.75"/>
    <row r="3125" s="46" customFormat="1" ht="12.75"/>
    <row r="3126" s="46" customFormat="1" ht="12.75"/>
    <row r="3127" s="46" customFormat="1" ht="12.75"/>
    <row r="3128" s="46" customFormat="1" ht="12.75"/>
    <row r="3129" s="46" customFormat="1" ht="12.75"/>
    <row r="3130" s="46" customFormat="1" ht="12.75"/>
    <row r="3131" s="46" customFormat="1" ht="12.75"/>
    <row r="3132" s="46" customFormat="1" ht="12.75"/>
    <row r="3133" s="46" customFormat="1" ht="12.75"/>
    <row r="3134" s="46" customFormat="1" ht="12.75"/>
    <row r="3135" s="46" customFormat="1" ht="12.75"/>
    <row r="3136" s="46" customFormat="1" ht="12.75"/>
    <row r="3137" s="46" customFormat="1" ht="12.75"/>
    <row r="3138" s="46" customFormat="1" ht="12.75"/>
    <row r="3139" s="46" customFormat="1" ht="12.75"/>
    <row r="3140" s="46" customFormat="1" ht="12.75"/>
    <row r="3141" s="46" customFormat="1" ht="12.75"/>
    <row r="3142" s="46" customFormat="1" ht="12.75"/>
    <row r="3143" s="46" customFormat="1" ht="12.75"/>
    <row r="3144" s="46" customFormat="1" ht="12.75"/>
    <row r="3145" s="46" customFormat="1" ht="12.75"/>
    <row r="3146" s="46" customFormat="1" ht="12.75"/>
    <row r="3147" s="46" customFormat="1" ht="12.75"/>
    <row r="3148" s="46" customFormat="1" ht="12.75"/>
    <row r="3149" s="46" customFormat="1" ht="12.75"/>
    <row r="3150" s="46" customFormat="1" ht="12.75"/>
    <row r="3151" s="46" customFormat="1" ht="12.75"/>
    <row r="3152" s="46" customFormat="1" ht="12.75"/>
    <row r="3153" s="46" customFormat="1" ht="12.75"/>
    <row r="3154" s="46" customFormat="1" ht="12.75"/>
    <row r="3155" s="46" customFormat="1" ht="12.75"/>
    <row r="3156" s="46" customFormat="1" ht="12.75"/>
    <row r="3157" s="46" customFormat="1" ht="12.75"/>
    <row r="3158" s="46" customFormat="1" ht="12.75"/>
    <row r="3159" s="46" customFormat="1" ht="12.75"/>
    <row r="3160" s="46" customFormat="1" ht="12.75"/>
    <row r="3161" s="46" customFormat="1" ht="12.75"/>
    <row r="3162" s="46" customFormat="1" ht="12.75"/>
    <row r="3163" s="46" customFormat="1" ht="12.75"/>
    <row r="3164" s="46" customFormat="1" ht="12.75"/>
    <row r="3165" s="46" customFormat="1" ht="12.75"/>
    <row r="3166" s="46" customFormat="1" ht="12.75"/>
    <row r="3167" s="46" customFormat="1" ht="12.75"/>
    <row r="3168" s="46" customFormat="1" ht="12.75"/>
    <row r="3169" s="46" customFormat="1" ht="12.75"/>
    <row r="3170" s="46" customFormat="1" ht="12.75"/>
    <row r="3171" s="46" customFormat="1" ht="12.75"/>
    <row r="3172" s="46" customFormat="1" ht="12.75"/>
    <row r="3173" s="46" customFormat="1" ht="12.75"/>
    <row r="3174" s="46" customFormat="1" ht="12.75"/>
    <row r="3175" s="46" customFormat="1" ht="12.75"/>
    <row r="3176" s="46" customFormat="1" ht="12.75"/>
    <row r="3177" s="46" customFormat="1" ht="12.75"/>
    <row r="3178" s="46" customFormat="1" ht="12.75"/>
    <row r="3179" s="46" customFormat="1" ht="12.75"/>
    <row r="3180" s="46" customFormat="1" ht="12.75"/>
    <row r="3181" s="46" customFormat="1" ht="12.75"/>
    <row r="3182" s="46" customFormat="1" ht="12.75"/>
    <row r="3183" s="46" customFormat="1" ht="12.75"/>
    <row r="3184" s="46" customFormat="1" ht="12.75"/>
    <row r="3185" s="46" customFormat="1" ht="12.75"/>
    <row r="3186" s="46" customFormat="1" ht="12.75"/>
    <row r="3187" s="46" customFormat="1" ht="12.75"/>
    <row r="3188" s="46" customFormat="1" ht="12.75"/>
    <row r="3189" s="46" customFormat="1" ht="12.75"/>
    <row r="3190" s="46" customFormat="1" ht="12.75"/>
    <row r="3191" s="46" customFormat="1" ht="12.75"/>
    <row r="3192" s="46" customFormat="1" ht="12.75"/>
    <row r="3193" s="46" customFormat="1" ht="12.75"/>
    <row r="3194" s="46" customFormat="1" ht="12.75"/>
    <row r="3195" s="46" customFormat="1" ht="12.75"/>
    <row r="3196" s="46" customFormat="1" ht="12.75"/>
    <row r="3197" s="46" customFormat="1" ht="12.75"/>
    <row r="3198" s="46" customFormat="1" ht="12.75"/>
    <row r="3199" s="46" customFormat="1" ht="12.75"/>
    <row r="3200" s="46" customFormat="1" ht="12.75"/>
    <row r="3201" s="46" customFormat="1" ht="12.75"/>
    <row r="3202" s="46" customFormat="1" ht="12.75"/>
    <row r="3203" s="46" customFormat="1" ht="12.75"/>
    <row r="3204" s="46" customFormat="1" ht="12.75"/>
    <row r="3205" s="46" customFormat="1" ht="12.75"/>
    <row r="3206" s="46" customFormat="1" ht="12.75"/>
    <row r="3207" s="46" customFormat="1" ht="12.75"/>
    <row r="3208" s="46" customFormat="1" ht="12.75"/>
    <row r="3209" s="46" customFormat="1" ht="12.75"/>
    <row r="3210" s="46" customFormat="1" ht="12.75"/>
    <row r="3211" s="46" customFormat="1" ht="12.75"/>
    <row r="3212" s="46" customFormat="1" ht="12.75"/>
    <row r="3213" s="46" customFormat="1" ht="12.75"/>
    <row r="3214" s="46" customFormat="1" ht="12.75"/>
    <row r="3215" s="46" customFormat="1" ht="12.75"/>
    <row r="3216" s="46" customFormat="1" ht="12.75"/>
    <row r="3217" s="46" customFormat="1" ht="12.75"/>
    <row r="3218" s="46" customFormat="1" ht="12.75"/>
    <row r="3219" s="46" customFormat="1" ht="12.75"/>
    <row r="3220" s="46" customFormat="1" ht="12.75"/>
    <row r="3221" s="46" customFormat="1" ht="12.75"/>
    <row r="3222" s="46" customFormat="1" ht="12.75"/>
    <row r="3223" s="46" customFormat="1" ht="12.75"/>
    <row r="3224" s="46" customFormat="1" ht="12.75"/>
    <row r="3225" s="46" customFormat="1" ht="12.75"/>
    <row r="3226" s="46" customFormat="1" ht="12.75"/>
    <row r="3227" s="46" customFormat="1" ht="12.75"/>
    <row r="3228" s="46" customFormat="1" ht="12.75"/>
    <row r="3229" s="46" customFormat="1" ht="12.75"/>
    <row r="3230" s="46" customFormat="1" ht="12.75"/>
    <row r="3231" s="46" customFormat="1" ht="12.75"/>
    <row r="3232" s="46" customFormat="1" ht="12.75"/>
    <row r="3233" s="46" customFormat="1" ht="12.75"/>
    <row r="3234" s="46" customFormat="1" ht="12.75"/>
    <row r="3235" s="46" customFormat="1" ht="12.75"/>
    <row r="3236" s="46" customFormat="1" ht="12.75"/>
    <row r="3237" s="46" customFormat="1" ht="12.75"/>
    <row r="3238" s="46" customFormat="1" ht="12.75"/>
    <row r="3239" s="46" customFormat="1" ht="12.75"/>
    <row r="3240" s="46" customFormat="1" ht="12.75"/>
    <row r="3241" s="46" customFormat="1" ht="12.75"/>
    <row r="3242" s="46" customFormat="1" ht="12.75"/>
    <row r="3243" s="46" customFormat="1" ht="12.75"/>
    <row r="3244" s="46" customFormat="1" ht="12.75"/>
    <row r="3245" s="46" customFormat="1" ht="12.75"/>
    <row r="3246" s="46" customFormat="1" ht="12.75"/>
    <row r="3247" s="46" customFormat="1" ht="12.75"/>
    <row r="3248" s="46" customFormat="1" ht="12.75"/>
    <row r="3249" s="46" customFormat="1" ht="12.75"/>
    <row r="3250" s="46" customFormat="1" ht="12.75"/>
    <row r="3251" s="46" customFormat="1" ht="12.75"/>
    <row r="3252" s="46" customFormat="1" ht="12.75"/>
    <row r="3253" s="46" customFormat="1" ht="12.75"/>
    <row r="3254" s="46" customFormat="1" ht="12.75"/>
    <row r="3255" s="46" customFormat="1" ht="12.75"/>
    <row r="3256" s="46" customFormat="1" ht="12.75"/>
    <row r="3257" s="46" customFormat="1" ht="12.75"/>
    <row r="3258" s="46" customFormat="1" ht="12.75"/>
    <row r="3259" s="46" customFormat="1" ht="12.75"/>
    <row r="3260" s="46" customFormat="1" ht="12.75"/>
    <row r="3261" s="46" customFormat="1" ht="12.75"/>
    <row r="3262" s="46" customFormat="1" ht="12.75"/>
    <row r="3263" s="46" customFormat="1" ht="12.75"/>
    <row r="3264" s="46" customFormat="1" ht="12.75"/>
    <row r="3265" s="46" customFormat="1" ht="12.75"/>
    <row r="3266" s="46" customFormat="1" ht="12.75"/>
    <row r="3267" s="46" customFormat="1" ht="12.75"/>
    <row r="3268" s="46" customFormat="1" ht="12.75"/>
    <row r="3269" s="46" customFormat="1" ht="12.75"/>
    <row r="3270" s="46" customFormat="1" ht="12.75"/>
    <row r="3271" s="46" customFormat="1" ht="12.75"/>
    <row r="3272" s="46" customFormat="1" ht="12.75"/>
    <row r="3273" s="46" customFormat="1" ht="12.75"/>
    <row r="3274" s="46" customFormat="1" ht="12.75"/>
    <row r="3275" s="46" customFormat="1" ht="12.75"/>
    <row r="3276" s="46" customFormat="1" ht="12.75"/>
    <row r="3277" s="46" customFormat="1" ht="12.75"/>
    <row r="3278" s="46" customFormat="1" ht="12.75"/>
    <row r="3279" s="46" customFormat="1" ht="12.75"/>
    <row r="3280" s="46" customFormat="1" ht="12.75"/>
    <row r="3281" s="46" customFormat="1" ht="12.75"/>
    <row r="3282" s="46" customFormat="1" ht="12.75"/>
    <row r="3283" s="46" customFormat="1" ht="12.75"/>
    <row r="3284" s="46" customFormat="1" ht="12.75"/>
    <row r="3285" s="46" customFormat="1" ht="12.75"/>
    <row r="3286" s="46" customFormat="1" ht="12.75"/>
    <row r="3287" s="46" customFormat="1" ht="12.75"/>
    <row r="3288" s="46" customFormat="1" ht="12.75"/>
    <row r="3289" s="46" customFormat="1" ht="12.75"/>
    <row r="3290" s="46" customFormat="1" ht="12.75"/>
    <row r="3291" s="46" customFormat="1" ht="12.75"/>
    <row r="3292" s="46" customFormat="1" ht="12.75"/>
    <row r="3293" s="46" customFormat="1" ht="12.75"/>
    <row r="3294" s="46" customFormat="1" ht="12.75"/>
    <row r="3295" s="46" customFormat="1" ht="12.75"/>
    <row r="3296" s="46" customFormat="1" ht="12.75"/>
    <row r="3297" s="46" customFormat="1" ht="12.75"/>
    <row r="3298" s="46" customFormat="1" ht="12.75"/>
    <row r="3299" s="46" customFormat="1" ht="12.75"/>
    <row r="3300" s="46" customFormat="1" ht="12.75"/>
    <row r="3301" s="46" customFormat="1" ht="12.75"/>
    <row r="3302" s="46" customFormat="1" ht="12.75"/>
    <row r="3303" s="46" customFormat="1" ht="12.75"/>
    <row r="3304" s="46" customFormat="1" ht="12.75"/>
    <row r="3305" s="46" customFormat="1" ht="12.75"/>
    <row r="3306" s="46" customFormat="1" ht="12.75"/>
    <row r="3307" s="46" customFormat="1" ht="12.75"/>
    <row r="3308" s="46" customFormat="1" ht="12.75"/>
    <row r="3309" s="46" customFormat="1" ht="12.75"/>
    <row r="3310" s="46" customFormat="1" ht="12.75"/>
    <row r="3311" s="46" customFormat="1" ht="12.75"/>
    <row r="3312" s="46" customFormat="1" ht="12.75"/>
    <row r="3313" s="46" customFormat="1" ht="12.75"/>
    <row r="3314" s="46" customFormat="1" ht="12.75"/>
    <row r="3315" s="46" customFormat="1" ht="12.75"/>
    <row r="3316" s="46" customFormat="1" ht="12.75"/>
    <row r="3317" s="46" customFormat="1" ht="12.75"/>
    <row r="3318" s="46" customFormat="1" ht="12.75"/>
    <row r="3319" s="46" customFormat="1" ht="12.75"/>
    <row r="3320" s="46" customFormat="1" ht="12.75"/>
    <row r="3321" s="46" customFormat="1" ht="12.75"/>
    <row r="3322" s="46" customFormat="1" ht="12.75"/>
    <row r="3323" s="46" customFormat="1" ht="12.75"/>
    <row r="3324" s="46" customFormat="1" ht="12.75"/>
    <row r="3325" s="46" customFormat="1" ht="12.75"/>
    <row r="3326" s="46" customFormat="1" ht="12.75"/>
    <row r="3327" s="46" customFormat="1" ht="12.75"/>
    <row r="3328" s="46" customFormat="1" ht="12.75"/>
    <row r="3329" s="46" customFormat="1" ht="12.75"/>
    <row r="3330" s="46" customFormat="1" ht="12.75"/>
    <row r="3331" s="46" customFormat="1" ht="12.75"/>
    <row r="3332" s="46" customFormat="1" ht="12.75"/>
    <row r="3333" s="46" customFormat="1" ht="12.75"/>
    <row r="3334" s="46" customFormat="1" ht="12.75"/>
    <row r="3335" s="46" customFormat="1" ht="12.75"/>
    <row r="3336" s="46" customFormat="1" ht="12.75"/>
    <row r="3337" s="46" customFormat="1" ht="12.75"/>
    <row r="3338" s="46" customFormat="1" ht="12.75"/>
    <row r="3339" s="46" customFormat="1" ht="12.75"/>
    <row r="3340" s="46" customFormat="1" ht="12.75"/>
    <row r="3341" s="46" customFormat="1" ht="12.75"/>
    <row r="3342" s="46" customFormat="1" ht="12.75"/>
    <row r="3343" s="46" customFormat="1" ht="12.75"/>
    <row r="3344" s="46" customFormat="1" ht="12.75"/>
    <row r="3345" s="46" customFormat="1" ht="12.75"/>
    <row r="3346" s="46" customFormat="1" ht="12.75"/>
    <row r="3347" s="46" customFormat="1" ht="12.75"/>
    <row r="3348" s="46" customFormat="1" ht="12.75"/>
    <row r="3349" s="46" customFormat="1" ht="12.75"/>
    <row r="3350" s="46" customFormat="1" ht="12.75"/>
    <row r="3351" s="46" customFormat="1" ht="12.75"/>
    <row r="3352" s="46" customFormat="1" ht="12.75"/>
    <row r="3353" s="46" customFormat="1" ht="12.75"/>
    <row r="3354" s="46" customFormat="1" ht="12.75"/>
    <row r="3355" s="46" customFormat="1" ht="12.75"/>
    <row r="3356" s="46" customFormat="1" ht="12.75"/>
    <row r="3357" s="46" customFormat="1" ht="12.75"/>
    <row r="3358" s="46" customFormat="1" ht="12.75"/>
    <row r="3359" s="46" customFormat="1" ht="12.75"/>
    <row r="3360" s="46" customFormat="1" ht="12.75"/>
    <row r="3361" s="46" customFormat="1" ht="12.75"/>
    <row r="3362" s="46" customFormat="1" ht="12.75"/>
    <row r="3363" s="46" customFormat="1" ht="12.75"/>
    <row r="3364" s="46" customFormat="1" ht="12.75"/>
    <row r="3365" s="46" customFormat="1" ht="12.75"/>
    <row r="3366" s="46" customFormat="1" ht="12.75"/>
    <row r="3367" s="46" customFormat="1" ht="12.75"/>
    <row r="3368" s="46" customFormat="1" ht="12.75"/>
    <row r="3369" s="46" customFormat="1" ht="12.75"/>
    <row r="3370" s="46" customFormat="1" ht="12.75"/>
    <row r="3371" s="46" customFormat="1" ht="12.75"/>
    <row r="3372" s="46" customFormat="1" ht="12.75"/>
    <row r="3373" s="46" customFormat="1" ht="12.75"/>
    <row r="3374" s="46" customFormat="1" ht="12.75"/>
    <row r="3375" s="46" customFormat="1" ht="12.75"/>
    <row r="3376" s="46" customFormat="1" ht="12.75"/>
    <row r="3377" s="46" customFormat="1" ht="12.75"/>
    <row r="3378" s="46" customFormat="1" ht="12.75"/>
    <row r="3379" s="46" customFormat="1" ht="12.75"/>
    <row r="3380" s="46" customFormat="1" ht="12.75"/>
    <row r="3381" s="46" customFormat="1" ht="12.75"/>
    <row r="3382" s="46" customFormat="1" ht="12.75"/>
    <row r="3383" s="46" customFormat="1" ht="12.75"/>
    <row r="3384" s="46" customFormat="1" ht="12.75"/>
    <row r="3385" s="46" customFormat="1" ht="12.75"/>
    <row r="3386" s="46" customFormat="1" ht="12.75"/>
    <row r="3387" s="46" customFormat="1" ht="12.75"/>
    <row r="3388" s="46" customFormat="1" ht="12.75"/>
    <row r="3389" s="46" customFormat="1" ht="12.75"/>
    <row r="3390" s="46" customFormat="1" ht="12.75"/>
    <row r="3391" s="46" customFormat="1" ht="12.75"/>
    <row r="3392" s="46" customFormat="1" ht="12.75"/>
    <row r="3393" s="46" customFormat="1" ht="12.75"/>
    <row r="3394" s="46" customFormat="1" ht="12.75"/>
    <row r="3395" s="46" customFormat="1" ht="12.75"/>
    <row r="3396" s="46" customFormat="1" ht="12.75"/>
    <row r="3397" s="46" customFormat="1" ht="12.75"/>
    <row r="3398" s="46" customFormat="1" ht="12.75"/>
    <row r="3399" s="46" customFormat="1" ht="12.75"/>
    <row r="3400" s="46" customFormat="1" ht="12.75"/>
    <row r="3401" s="46" customFormat="1" ht="12.75"/>
    <row r="3402" s="46" customFormat="1" ht="12.75"/>
    <row r="3403" s="46" customFormat="1" ht="12.75"/>
    <row r="3404" s="46" customFormat="1" ht="12.75"/>
    <row r="3405" s="46" customFormat="1" ht="12.75"/>
    <row r="3406" s="46" customFormat="1" ht="12.75"/>
    <row r="3407" s="46" customFormat="1" ht="12.75"/>
    <row r="3408" s="46" customFormat="1" ht="12.75"/>
    <row r="3409" s="46" customFormat="1" ht="12.75"/>
    <row r="3410" s="46" customFormat="1" ht="12.75"/>
    <row r="3411" s="46" customFormat="1" ht="12.75"/>
    <row r="3412" s="46" customFormat="1" ht="12.75"/>
    <row r="3413" s="46" customFormat="1" ht="12.75"/>
    <row r="3414" s="46" customFormat="1" ht="12.75"/>
    <row r="3415" s="46" customFormat="1" ht="12.75"/>
    <row r="3416" s="46" customFormat="1" ht="12.75"/>
    <row r="3417" s="46" customFormat="1" ht="12.75"/>
    <row r="3418" s="46" customFormat="1" ht="12.75"/>
    <row r="3419" s="46" customFormat="1" ht="12.75"/>
    <row r="3420" s="46" customFormat="1" ht="12.75"/>
    <row r="3421" s="46" customFormat="1" ht="12.75"/>
    <row r="3422" s="46" customFormat="1" ht="12.75"/>
    <row r="3423" s="46" customFormat="1" ht="12.75"/>
    <row r="3424" s="46" customFormat="1" ht="12.75"/>
    <row r="3425" s="46" customFormat="1" ht="12.75"/>
    <row r="3426" s="46" customFormat="1" ht="12.75"/>
    <row r="3427" s="46" customFormat="1" ht="12.75"/>
    <row r="3428" s="46" customFormat="1" ht="12.75"/>
    <row r="3429" s="46" customFormat="1" ht="12.75"/>
    <row r="3430" s="46" customFormat="1" ht="12.75"/>
    <row r="3431" s="46" customFormat="1" ht="12.75"/>
    <row r="3432" s="46" customFormat="1" ht="12.75"/>
    <row r="3433" s="46" customFormat="1" ht="12.75"/>
    <row r="3434" s="46" customFormat="1" ht="12.75"/>
    <row r="3435" s="46" customFormat="1" ht="12.75"/>
    <row r="3436" s="46" customFormat="1" ht="12.75"/>
    <row r="3437" s="46" customFormat="1" ht="12.75"/>
    <row r="3438" s="46" customFormat="1" ht="12.75"/>
    <row r="3439" s="46" customFormat="1" ht="12.75"/>
    <row r="3440" s="46" customFormat="1" ht="12.75"/>
    <row r="3441" s="46" customFormat="1" ht="12.75"/>
    <row r="3442" s="46" customFormat="1" ht="12.75"/>
    <row r="3443" s="46" customFormat="1" ht="12.75"/>
    <row r="3444" s="46" customFormat="1" ht="12.75"/>
    <row r="3445" s="46" customFormat="1" ht="12.75"/>
    <row r="3446" s="46" customFormat="1" ht="12.75"/>
    <row r="3447" s="46" customFormat="1" ht="12.75"/>
    <row r="3448" s="46" customFormat="1" ht="12.75"/>
    <row r="3449" s="46" customFormat="1" ht="12.75"/>
    <row r="3450" s="46" customFormat="1" ht="12.75"/>
    <row r="3451" s="46" customFormat="1" ht="12.75"/>
    <row r="3452" s="46" customFormat="1" ht="12.75"/>
    <row r="3453" s="46" customFormat="1" ht="12.75"/>
    <row r="3454" s="46" customFormat="1" ht="12.75"/>
    <row r="3455" s="46" customFormat="1" ht="12.75"/>
    <row r="3456" s="46" customFormat="1" ht="12.75"/>
    <row r="3457" s="46" customFormat="1" ht="12.75"/>
    <row r="3458" s="46" customFormat="1" ht="12.75"/>
    <row r="3459" s="46" customFormat="1" ht="12.75"/>
    <row r="3460" s="46" customFormat="1" ht="12.75"/>
    <row r="3461" s="46" customFormat="1" ht="12.75"/>
    <row r="3462" s="46" customFormat="1" ht="12.75"/>
    <row r="3463" s="46" customFormat="1" ht="12.75"/>
    <row r="3464" s="46" customFormat="1" ht="12.75"/>
    <row r="3465" s="46" customFormat="1" ht="12.75"/>
    <row r="3466" s="46" customFormat="1" ht="12.75"/>
    <row r="3467" s="46" customFormat="1" ht="12.75"/>
    <row r="3468" s="46" customFormat="1" ht="12.75"/>
    <row r="3469" s="46" customFormat="1" ht="12.75"/>
    <row r="3470" s="46" customFormat="1" ht="12.75"/>
    <row r="3471" s="46" customFormat="1" ht="12.75"/>
    <row r="3472" s="46" customFormat="1" ht="12.75"/>
    <row r="3473" s="46" customFormat="1" ht="12.75"/>
    <row r="3474" s="46" customFormat="1" ht="12.75"/>
    <row r="3475" s="46" customFormat="1" ht="12.75"/>
    <row r="3476" s="46" customFormat="1" ht="12.75"/>
    <row r="3477" s="46" customFormat="1" ht="12.75"/>
    <row r="3478" s="46" customFormat="1" ht="12.75"/>
    <row r="3479" s="46" customFormat="1" ht="12.75"/>
    <row r="3480" s="46" customFormat="1" ht="12.75"/>
    <row r="3481" s="46" customFormat="1" ht="12.75"/>
    <row r="3482" s="46" customFormat="1" ht="12.75"/>
    <row r="3483" s="46" customFormat="1" ht="12.75"/>
    <row r="3484" s="46" customFormat="1" ht="12.75"/>
    <row r="3485" s="46" customFormat="1" ht="12.75"/>
    <row r="3486" s="46" customFormat="1" ht="12.75"/>
    <row r="3487" s="46" customFormat="1" ht="12.75"/>
    <row r="3488" s="46" customFormat="1" ht="12.75"/>
    <row r="3489" s="46" customFormat="1" ht="12.75"/>
    <row r="3490" s="46" customFormat="1" ht="12.75"/>
    <row r="3491" s="46" customFormat="1" ht="12.75"/>
    <row r="3492" s="46" customFormat="1" ht="12.75"/>
    <row r="3493" s="46" customFormat="1" ht="12.75"/>
    <row r="3494" s="46" customFormat="1" ht="12.75"/>
    <row r="3495" s="46" customFormat="1" ht="12.75"/>
    <row r="3496" s="46" customFormat="1" ht="12.75"/>
    <row r="3497" s="46" customFormat="1" ht="12.75"/>
    <row r="3498" s="46" customFormat="1" ht="12.75"/>
    <row r="3499" s="46" customFormat="1" ht="12.75"/>
    <row r="3500" s="46" customFormat="1" ht="12.75"/>
    <row r="3501" s="46" customFormat="1" ht="12.75"/>
    <row r="3502" s="46" customFormat="1" ht="12.75"/>
    <row r="3503" s="46" customFormat="1" ht="12.75"/>
    <row r="3504" s="46" customFormat="1" ht="12.75"/>
    <row r="3505" s="46" customFormat="1" ht="12.75"/>
    <row r="3506" s="46" customFormat="1" ht="12.75"/>
    <row r="3507" s="46" customFormat="1" ht="12.75"/>
    <row r="3508" s="46" customFormat="1" ht="12.75"/>
    <row r="3509" s="46" customFormat="1" ht="12.75"/>
    <row r="3510" s="46" customFormat="1" ht="12.75"/>
    <row r="3511" s="46" customFormat="1" ht="12.75"/>
    <row r="3512" s="46" customFormat="1" ht="12.75"/>
    <row r="3513" s="46" customFormat="1" ht="12.75"/>
    <row r="3514" s="46" customFormat="1" ht="12.75"/>
    <row r="3515" s="46" customFormat="1" ht="12.75"/>
    <row r="3516" s="46" customFormat="1" ht="12.75"/>
    <row r="3517" s="46" customFormat="1" ht="12.75"/>
    <row r="3518" s="46" customFormat="1" ht="12.75"/>
    <row r="3519" s="46" customFormat="1" ht="12.75"/>
    <row r="3520" s="46" customFormat="1" ht="12.75"/>
    <row r="3521" s="46" customFormat="1" ht="12.75"/>
    <row r="3522" s="46" customFormat="1" ht="12.75"/>
    <row r="3523" s="46" customFormat="1" ht="12.75"/>
    <row r="3524" s="46" customFormat="1" ht="12.75"/>
    <row r="3525" s="46" customFormat="1" ht="12.75"/>
    <row r="3526" s="46" customFormat="1" ht="12.75"/>
    <row r="3527" s="46" customFormat="1" ht="12.75"/>
    <row r="3528" s="46" customFormat="1" ht="12.75"/>
    <row r="3529" s="46" customFormat="1" ht="12.75"/>
    <row r="3530" s="46" customFormat="1" ht="12.75"/>
    <row r="3531" s="46" customFormat="1" ht="12.75"/>
    <row r="3532" s="46" customFormat="1" ht="12.75"/>
    <row r="3533" s="46" customFormat="1" ht="12.75"/>
    <row r="3534" s="46" customFormat="1" ht="12.75"/>
    <row r="3535" s="46" customFormat="1" ht="12.75"/>
    <row r="3536" s="46" customFormat="1" ht="12.75"/>
    <row r="3537" s="46" customFormat="1" ht="12.75"/>
    <row r="3538" s="46" customFormat="1" ht="12.75"/>
    <row r="3539" s="46" customFormat="1" ht="12.75"/>
    <row r="3540" s="46" customFormat="1" ht="12.75"/>
    <row r="3541" s="46" customFormat="1" ht="12.75"/>
    <row r="3542" s="46" customFormat="1" ht="12.75"/>
    <row r="3543" s="46" customFormat="1" ht="12.75"/>
    <row r="3544" s="46" customFormat="1" ht="12.75"/>
    <row r="3545" s="46" customFormat="1" ht="12.75"/>
    <row r="3546" s="46" customFormat="1" ht="12.75"/>
    <row r="3547" s="46" customFormat="1" ht="12.75"/>
    <row r="3548" s="46" customFormat="1" ht="12.75"/>
    <row r="3549" s="46" customFormat="1" ht="12.75"/>
    <row r="3550" s="46" customFormat="1" ht="12.75"/>
    <row r="3551" s="46" customFormat="1" ht="12.75"/>
    <row r="3552" s="46" customFormat="1" ht="12.75"/>
    <row r="3553" s="46" customFormat="1" ht="12.75"/>
    <row r="3554" s="46" customFormat="1" ht="12.75"/>
    <row r="3555" s="46" customFormat="1" ht="12.75"/>
    <row r="3556" s="46" customFormat="1" ht="12.75"/>
    <row r="3557" s="46" customFormat="1" ht="12.75"/>
    <row r="3558" s="46" customFormat="1" ht="12.75"/>
    <row r="3559" s="46" customFormat="1" ht="12.75"/>
    <row r="3560" s="46" customFormat="1" ht="12.75"/>
    <row r="3561" s="46" customFormat="1" ht="12.75"/>
    <row r="3562" s="46" customFormat="1" ht="12.75"/>
    <row r="3563" s="46" customFormat="1" ht="12.75"/>
    <row r="3564" s="46" customFormat="1" ht="12.75"/>
    <row r="3565" s="46" customFormat="1" ht="12.75"/>
    <row r="3566" s="46" customFormat="1" ht="12.75"/>
    <row r="3567" s="46" customFormat="1" ht="12.75"/>
    <row r="3568" s="46" customFormat="1" ht="12.75"/>
    <row r="3569" s="46" customFormat="1" ht="12.75"/>
    <row r="3570" s="46" customFormat="1" ht="12.75"/>
    <row r="3571" s="46" customFormat="1" ht="12.75"/>
    <row r="3572" s="46" customFormat="1" ht="12.75"/>
    <row r="3573" s="46" customFormat="1" ht="12.75"/>
    <row r="3574" s="46" customFormat="1" ht="12.75"/>
    <row r="3575" s="46" customFormat="1" ht="12.75"/>
    <row r="3576" s="46" customFormat="1" ht="12.75"/>
    <row r="3577" s="46" customFormat="1" ht="12.75"/>
    <row r="3578" s="46" customFormat="1" ht="12.75"/>
    <row r="3579" s="46" customFormat="1" ht="12.75"/>
    <row r="3580" s="46" customFormat="1" ht="12.75"/>
    <row r="3581" s="46" customFormat="1" ht="12.75"/>
    <row r="3582" s="46" customFormat="1" ht="12.75"/>
    <row r="3583" s="46" customFormat="1" ht="12.75"/>
    <row r="3584" s="46" customFormat="1" ht="12.75"/>
    <row r="3585" s="46" customFormat="1" ht="12.75"/>
    <row r="3586" s="46" customFormat="1" ht="12.75"/>
    <row r="3587" s="46" customFormat="1" ht="12.75"/>
    <row r="3588" s="46" customFormat="1" ht="12.75"/>
    <row r="3589" s="46" customFormat="1" ht="12.75"/>
    <row r="3590" s="46" customFormat="1" ht="12.75"/>
    <row r="3591" s="46" customFormat="1" ht="12.75"/>
    <row r="3592" s="46" customFormat="1" ht="12.75"/>
    <row r="3593" s="46" customFormat="1" ht="12.75"/>
    <row r="3594" s="46" customFormat="1" ht="12.75"/>
    <row r="3595" s="46" customFormat="1" ht="12.75"/>
    <row r="3596" s="46" customFormat="1" ht="12.75"/>
    <row r="3597" s="46" customFormat="1" ht="12.75"/>
    <row r="3598" s="46" customFormat="1" ht="12.75"/>
    <row r="3599" s="46" customFormat="1" ht="12.75"/>
    <row r="3600" s="46" customFormat="1" ht="12.75"/>
    <row r="3601" s="46" customFormat="1" ht="12.75"/>
    <row r="3602" s="46" customFormat="1" ht="12.75"/>
    <row r="3603" s="46" customFormat="1" ht="12.75"/>
    <row r="3604" s="46" customFormat="1" ht="12.75"/>
    <row r="3605" s="46" customFormat="1" ht="12.75"/>
    <row r="3606" s="46" customFormat="1" ht="12.75"/>
    <row r="3607" s="46" customFormat="1" ht="12.75"/>
    <row r="3608" s="46" customFormat="1" ht="12.75"/>
    <row r="3609" s="46" customFormat="1" ht="12.75"/>
    <row r="3610" s="46" customFormat="1" ht="12.75"/>
    <row r="3611" s="46" customFormat="1" ht="12.75"/>
    <row r="3612" s="46" customFormat="1" ht="12.75"/>
    <row r="3613" s="46" customFormat="1" ht="12.75"/>
    <row r="3614" s="46" customFormat="1" ht="12.75"/>
    <row r="3615" s="46" customFormat="1" ht="12.75"/>
    <row r="3616" s="46" customFormat="1" ht="12.75"/>
    <row r="3617" s="46" customFormat="1" ht="12.75"/>
    <row r="3618" s="46" customFormat="1" ht="12.75"/>
    <row r="3619" s="46" customFormat="1" ht="12.75"/>
    <row r="3620" s="46" customFormat="1" ht="12.75"/>
    <row r="3621" s="46" customFormat="1" ht="12.75"/>
    <row r="3622" s="46" customFormat="1" ht="12.75"/>
    <row r="3623" s="46" customFormat="1" ht="12.75"/>
    <row r="3624" s="46" customFormat="1" ht="12.75"/>
    <row r="3625" s="46" customFormat="1" ht="12.75"/>
    <row r="3626" s="46" customFormat="1" ht="12.75"/>
    <row r="3627" s="46" customFormat="1" ht="12.75"/>
    <row r="3628" s="46" customFormat="1" ht="12.75"/>
    <row r="3629" s="46" customFormat="1" ht="12.75"/>
    <row r="3630" s="46" customFormat="1" ht="12.75"/>
    <row r="3631" s="46" customFormat="1" ht="12.75"/>
    <row r="3632" s="46" customFormat="1" ht="12.75"/>
    <row r="3633" s="46" customFormat="1" ht="12.75"/>
    <row r="3634" s="46" customFormat="1" ht="12.75"/>
    <row r="3635" s="46" customFormat="1" ht="12.75"/>
    <row r="3636" s="46" customFormat="1" ht="12.75"/>
    <row r="3637" s="46" customFormat="1" ht="12.75"/>
    <row r="3638" s="46" customFormat="1" ht="12.75"/>
    <row r="3639" s="46" customFormat="1" ht="12.75"/>
    <row r="3640" s="46" customFormat="1" ht="12.75"/>
    <row r="3641" s="46" customFormat="1" ht="12.75"/>
    <row r="3642" s="46" customFormat="1" ht="12.75"/>
    <row r="3643" s="46" customFormat="1" ht="12.75"/>
    <row r="3644" s="46" customFormat="1" ht="12.75"/>
    <row r="3645" s="46" customFormat="1" ht="12.75"/>
    <row r="3646" s="46" customFormat="1" ht="12.75"/>
    <row r="3647" s="46" customFormat="1" ht="12.75"/>
    <row r="3648" s="46" customFormat="1" ht="12.75"/>
    <row r="3649" s="46" customFormat="1" ht="12.75"/>
    <row r="3650" s="46" customFormat="1" ht="12.75"/>
    <row r="3651" s="46" customFormat="1" ht="12.75"/>
    <row r="3652" s="46" customFormat="1" ht="12.75"/>
    <row r="3653" s="46" customFormat="1" ht="12.75"/>
    <row r="3654" s="46" customFormat="1" ht="12.75"/>
    <row r="3655" s="46" customFormat="1" ht="12.75"/>
    <row r="3656" s="46" customFormat="1" ht="12.75"/>
    <row r="3657" s="46" customFormat="1" ht="12.75"/>
    <row r="3658" s="46" customFormat="1" ht="12.75"/>
    <row r="3659" s="46" customFormat="1" ht="12.75"/>
    <row r="3660" s="46" customFormat="1" ht="12.75"/>
    <row r="3661" s="46" customFormat="1" ht="12.75"/>
    <row r="3662" s="46" customFormat="1" ht="12.75"/>
    <row r="3663" s="46" customFormat="1" ht="12.75"/>
    <row r="3664" s="46" customFormat="1" ht="12.75"/>
    <row r="3665" s="46" customFormat="1" ht="12.75"/>
    <row r="3666" s="46" customFormat="1" ht="12.75"/>
    <row r="3667" s="46" customFormat="1" ht="12.75"/>
    <row r="3668" s="46" customFormat="1" ht="12.75"/>
    <row r="3669" s="46" customFormat="1" ht="12.75"/>
    <row r="3670" s="46" customFormat="1" ht="12.75"/>
    <row r="3671" s="46" customFormat="1" ht="12.75"/>
    <row r="3672" s="46" customFormat="1" ht="12.75"/>
    <row r="3673" s="46" customFormat="1" ht="12.75"/>
    <row r="3674" s="46" customFormat="1" ht="12.75"/>
    <row r="3675" s="46" customFormat="1" ht="12.75"/>
    <row r="3676" s="46" customFormat="1" ht="12.75"/>
    <row r="3677" s="46" customFormat="1" ht="12.75"/>
    <row r="3678" s="46" customFormat="1" ht="12.75"/>
    <row r="3679" s="46" customFormat="1" ht="12.75"/>
    <row r="3680" s="46" customFormat="1" ht="12.75"/>
    <row r="3681" s="46" customFormat="1" ht="12.75"/>
    <row r="3682" s="46" customFormat="1" ht="12.75"/>
    <row r="3683" s="46" customFormat="1" ht="12.75"/>
    <row r="3684" s="46" customFormat="1" ht="12.75"/>
    <row r="3685" s="46" customFormat="1" ht="12.75"/>
    <row r="3686" s="46" customFormat="1" ht="12.75"/>
    <row r="3687" s="46" customFormat="1" ht="12.75"/>
    <row r="3688" s="46" customFormat="1" ht="12.75"/>
    <row r="3689" s="46" customFormat="1" ht="12.75"/>
    <row r="3690" s="46" customFormat="1" ht="12.75"/>
    <row r="3691" s="46" customFormat="1" ht="12.75"/>
    <row r="3692" s="46" customFormat="1" ht="12.75"/>
    <row r="3693" s="46" customFormat="1" ht="12.75"/>
    <row r="3694" s="46" customFormat="1" ht="12.75"/>
    <row r="3695" s="46" customFormat="1" ht="12.75"/>
    <row r="3696" s="46" customFormat="1" ht="12.75"/>
    <row r="3697" s="46" customFormat="1" ht="12.75"/>
    <row r="3698" s="46" customFormat="1" ht="12.75"/>
    <row r="3699" s="46" customFormat="1" ht="12.75"/>
    <row r="3700" s="46" customFormat="1" ht="12.75"/>
    <row r="3701" s="46" customFormat="1" ht="12.75"/>
    <row r="3702" s="46" customFormat="1" ht="12.75"/>
    <row r="3703" s="46" customFormat="1" ht="12.75"/>
    <row r="3704" s="46" customFormat="1" ht="12.75"/>
    <row r="3705" s="46" customFormat="1" ht="12.75"/>
    <row r="3706" s="46" customFormat="1" ht="12.75"/>
    <row r="3707" s="46" customFormat="1" ht="12.75"/>
    <row r="3708" s="46" customFormat="1" ht="12.75"/>
    <row r="3709" s="46" customFormat="1" ht="12.75"/>
    <row r="3710" s="46" customFormat="1" ht="12.75"/>
    <row r="3711" s="46" customFormat="1" ht="12.75"/>
    <row r="3712" s="46" customFormat="1" ht="12.75"/>
    <row r="3713" s="46" customFormat="1" ht="12.75"/>
    <row r="3714" s="46" customFormat="1" ht="12.75"/>
    <row r="3715" s="46" customFormat="1" ht="12.75"/>
    <row r="3716" s="46" customFormat="1" ht="12.75"/>
    <row r="3717" s="46" customFormat="1" ht="12.75"/>
    <row r="3718" s="46" customFormat="1" ht="12.75"/>
    <row r="3719" s="46" customFormat="1" ht="12.75"/>
    <row r="3720" s="46" customFormat="1" ht="12.75"/>
    <row r="3721" s="46" customFormat="1" ht="12.75"/>
    <row r="3722" s="46" customFormat="1" ht="12.75"/>
    <row r="3723" s="46" customFormat="1" ht="12.75"/>
    <row r="3724" s="46" customFormat="1" ht="12.75"/>
    <row r="3725" s="46" customFormat="1" ht="12.75"/>
    <row r="3726" s="46" customFormat="1" ht="12.75"/>
    <row r="3727" s="46" customFormat="1" ht="12.75"/>
    <row r="3728" s="46" customFormat="1" ht="12.75"/>
    <row r="3729" s="46" customFormat="1" ht="12.75"/>
    <row r="3730" s="46" customFormat="1" ht="12.75"/>
    <row r="3731" s="46" customFormat="1" ht="12.75"/>
    <row r="3732" s="46" customFormat="1" ht="12.75"/>
    <row r="3733" s="46" customFormat="1" ht="12.75"/>
    <row r="3734" s="46" customFormat="1" ht="12.75"/>
    <row r="3735" s="46" customFormat="1" ht="12.75"/>
    <row r="3736" s="46" customFormat="1" ht="12.75"/>
    <row r="3737" s="46" customFormat="1" ht="12.75"/>
    <row r="3738" s="46" customFormat="1" ht="12.75"/>
    <row r="3739" s="46" customFormat="1" ht="12.75"/>
    <row r="3740" s="46" customFormat="1" ht="12.75"/>
    <row r="3741" s="46" customFormat="1" ht="12.75"/>
    <row r="3742" s="46" customFormat="1" ht="12.75"/>
    <row r="3743" s="46" customFormat="1" ht="12.75"/>
    <row r="3744" s="46" customFormat="1" ht="12.75"/>
    <row r="3745" s="46" customFormat="1" ht="12.75"/>
    <row r="3746" s="46" customFormat="1" ht="12.75"/>
    <row r="3747" s="46" customFormat="1" ht="12.75"/>
    <row r="3748" s="46" customFormat="1" ht="12.75"/>
    <row r="3749" s="46" customFormat="1" ht="12.75"/>
    <row r="3750" s="46" customFormat="1" ht="12.75"/>
    <row r="3751" s="46" customFormat="1" ht="12.75"/>
    <row r="3752" s="46" customFormat="1" ht="12.75"/>
    <row r="3753" s="46" customFormat="1" ht="12.75"/>
    <row r="3754" s="46" customFormat="1" ht="12.75"/>
    <row r="3755" s="46" customFormat="1" ht="12.75"/>
    <row r="3756" s="46" customFormat="1" ht="12.75"/>
    <row r="3757" s="46" customFormat="1" ht="12.75"/>
    <row r="3758" s="46" customFormat="1" ht="12.75"/>
    <row r="3759" s="46" customFormat="1" ht="12.75"/>
    <row r="3760" s="46" customFormat="1" ht="12.75"/>
    <row r="3761" s="46" customFormat="1" ht="12.75"/>
    <row r="3762" s="46" customFormat="1" ht="12.75"/>
    <row r="3763" s="46" customFormat="1" ht="12.75"/>
    <row r="3764" s="46" customFormat="1" ht="12.75"/>
    <row r="3765" s="46" customFormat="1" ht="12.75"/>
    <row r="3766" s="46" customFormat="1" ht="12.75"/>
    <row r="3767" s="46" customFormat="1" ht="12.75"/>
    <row r="3768" s="46" customFormat="1" ht="12.75"/>
    <row r="3769" s="46" customFormat="1" ht="12.75"/>
    <row r="3770" s="46" customFormat="1" ht="12.75"/>
    <row r="3771" s="46" customFormat="1" ht="12.75"/>
    <row r="3772" s="46" customFormat="1" ht="12.75"/>
    <row r="3773" s="46" customFormat="1" ht="12.75"/>
    <row r="3774" s="46" customFormat="1" ht="12.75"/>
    <row r="3775" s="46" customFormat="1" ht="12.75"/>
    <row r="3776" s="46" customFormat="1" ht="12.75"/>
    <row r="3777" s="46" customFormat="1" ht="12.75"/>
    <row r="3778" s="46" customFormat="1" ht="12.75"/>
    <row r="3779" s="46" customFormat="1" ht="12.75"/>
    <row r="3780" s="46" customFormat="1" ht="12.75"/>
    <row r="3781" s="46" customFormat="1" ht="12.75"/>
    <row r="3782" s="46" customFormat="1" ht="12.75"/>
    <row r="3783" s="46" customFormat="1" ht="12.75"/>
    <row r="3784" s="46" customFormat="1" ht="12.75"/>
    <row r="3785" s="46" customFormat="1" ht="12.75"/>
    <row r="3786" s="46" customFormat="1" ht="12.75"/>
    <row r="3787" s="46" customFormat="1" ht="12.75"/>
    <row r="3788" s="46" customFormat="1" ht="12.75"/>
    <row r="3789" s="46" customFormat="1" ht="12.75"/>
    <row r="3790" s="46" customFormat="1" ht="12.75"/>
    <row r="3791" s="46" customFormat="1" ht="12.75"/>
    <row r="3792" s="46" customFormat="1" ht="12.75"/>
    <row r="3793" s="46" customFormat="1" ht="12.75"/>
    <row r="3794" s="46" customFormat="1" ht="12.75"/>
    <row r="3795" s="46" customFormat="1" ht="12.75"/>
    <row r="3796" s="46" customFormat="1" ht="12.75"/>
    <row r="3797" s="46" customFormat="1" ht="12.75"/>
    <row r="3798" s="46" customFormat="1" ht="12.75"/>
    <row r="3799" s="46" customFormat="1" ht="12.75"/>
    <row r="3800" s="46" customFormat="1" ht="12.75"/>
    <row r="3801" s="46" customFormat="1" ht="12.75"/>
    <row r="3802" s="46" customFormat="1" ht="12.75"/>
    <row r="3803" s="46" customFormat="1" ht="12.75"/>
    <row r="3804" s="46" customFormat="1" ht="12.75"/>
    <row r="3805" s="46" customFormat="1" ht="12.75"/>
    <row r="3806" s="46" customFormat="1" ht="12.75"/>
    <row r="3807" s="46" customFormat="1" ht="12.75"/>
    <row r="3808" s="46" customFormat="1" ht="12.75"/>
    <row r="3809" s="46" customFormat="1" ht="12.75"/>
    <row r="3810" s="46" customFormat="1" ht="12.75"/>
    <row r="3811" s="46" customFormat="1" ht="12.75"/>
    <row r="3812" s="46" customFormat="1" ht="12.75"/>
    <row r="3813" s="46" customFormat="1" ht="12.75"/>
    <row r="3814" s="46" customFormat="1" ht="12.75"/>
    <row r="3815" s="46" customFormat="1" ht="12.75"/>
    <row r="3816" s="46" customFormat="1" ht="12.75"/>
    <row r="3817" s="46" customFormat="1" ht="12.75"/>
    <row r="3818" s="46" customFormat="1" ht="12.75"/>
    <row r="3819" s="46" customFormat="1" ht="12.75"/>
    <row r="3820" s="46" customFormat="1" ht="12.75"/>
    <row r="3821" s="46" customFormat="1" ht="12.75"/>
    <row r="3822" s="46" customFormat="1" ht="12.75"/>
    <row r="3823" s="46" customFormat="1" ht="12.75"/>
    <row r="3824" s="46" customFormat="1" ht="12.75"/>
    <row r="3825" s="46" customFormat="1" ht="12.75"/>
    <row r="3826" s="46" customFormat="1" ht="12.75"/>
    <row r="3827" s="46" customFormat="1" ht="12.75"/>
    <row r="3828" s="46" customFormat="1" ht="12.75"/>
    <row r="3829" s="46" customFormat="1" ht="12.75"/>
    <row r="3830" s="46" customFormat="1" ht="12.75"/>
    <row r="3831" s="46" customFormat="1" ht="12.75"/>
    <row r="3832" s="46" customFormat="1" ht="12.75"/>
    <row r="3833" s="46" customFormat="1" ht="12.75"/>
    <row r="3834" s="46" customFormat="1" ht="12.75"/>
    <row r="3835" s="46" customFormat="1" ht="12.75"/>
    <row r="3836" s="46" customFormat="1" ht="12.75"/>
    <row r="3837" s="46" customFormat="1" ht="12.75"/>
    <row r="3838" s="46" customFormat="1" ht="12.75"/>
    <row r="3839" s="46" customFormat="1" ht="12.75"/>
    <row r="3840" s="46" customFormat="1" ht="12.75"/>
    <row r="3841" s="46" customFormat="1" ht="12.75"/>
    <row r="3842" s="46" customFormat="1" ht="12.75"/>
    <row r="3843" s="46" customFormat="1" ht="12.75"/>
    <row r="3844" s="46" customFormat="1" ht="12.75"/>
    <row r="3845" s="46" customFormat="1" ht="12.75"/>
    <row r="3846" s="46" customFormat="1" ht="12.75"/>
    <row r="3847" s="46" customFormat="1" ht="12.75"/>
    <row r="3848" s="46" customFormat="1" ht="12.75"/>
    <row r="3849" s="46" customFormat="1" ht="12.75"/>
    <row r="3850" s="46" customFormat="1" ht="12.75"/>
    <row r="3851" s="46" customFormat="1" ht="12.75"/>
    <row r="3852" s="46" customFormat="1" ht="12.75"/>
    <row r="3853" s="46" customFormat="1" ht="12.75"/>
    <row r="3854" s="46" customFormat="1" ht="12.75"/>
    <row r="3855" s="46" customFormat="1" ht="12.75"/>
    <row r="3856" s="46" customFormat="1" ht="12.75"/>
    <row r="3857" s="46" customFormat="1" ht="12.75"/>
    <row r="3858" s="46" customFormat="1" ht="12.75"/>
    <row r="3859" s="46" customFormat="1" ht="12.75"/>
    <row r="3860" s="46" customFormat="1" ht="12.75"/>
    <row r="3861" s="46" customFormat="1" ht="12.75"/>
    <row r="3862" s="46" customFormat="1" ht="12.75"/>
    <row r="3863" s="46" customFormat="1" ht="12.75"/>
    <row r="3864" s="46" customFormat="1" ht="12.75"/>
    <row r="3865" s="46" customFormat="1" ht="12.75"/>
    <row r="3866" s="46" customFormat="1" ht="12.75"/>
    <row r="3867" s="46" customFormat="1" ht="12.75"/>
    <row r="3868" s="46" customFormat="1" ht="12.75"/>
    <row r="3869" s="46" customFormat="1" ht="12.75"/>
    <row r="3870" s="46" customFormat="1" ht="12.75"/>
    <row r="3871" s="46" customFormat="1" ht="12.75"/>
    <row r="3872" s="46" customFormat="1" ht="12.75"/>
    <row r="3873" s="46" customFormat="1" ht="12.75"/>
    <row r="3874" s="46" customFormat="1" ht="12.75"/>
    <row r="3875" s="46" customFormat="1" ht="12.75"/>
    <row r="3876" s="46" customFormat="1" ht="12.75"/>
    <row r="3877" s="46" customFormat="1" ht="12.75"/>
    <row r="3878" s="46" customFormat="1" ht="12.75"/>
    <row r="3879" s="46" customFormat="1" ht="12.75"/>
    <row r="3880" s="46" customFormat="1" ht="12.75"/>
    <row r="3881" s="46" customFormat="1" ht="12.75"/>
    <row r="3882" s="46" customFormat="1" ht="12.75"/>
    <row r="3883" s="46" customFormat="1" ht="12.75"/>
    <row r="3884" s="46" customFormat="1" ht="12.75"/>
    <row r="3885" s="46" customFormat="1" ht="12.75"/>
    <row r="3886" s="46" customFormat="1" ht="12.75"/>
    <row r="3887" s="46" customFormat="1" ht="12.75"/>
    <row r="3888" s="46" customFormat="1" ht="12.75"/>
    <row r="3889" s="46" customFormat="1" ht="12.75"/>
    <row r="3890" s="46" customFormat="1" ht="12.75"/>
    <row r="3891" s="46" customFormat="1" ht="12.75"/>
    <row r="3892" s="46" customFormat="1" ht="12.75"/>
    <row r="3893" s="46" customFormat="1" ht="12.75"/>
    <row r="3894" s="46" customFormat="1" ht="12.75"/>
    <row r="3895" s="46" customFormat="1" ht="12.75"/>
    <row r="3896" s="46" customFormat="1" ht="12.75"/>
    <row r="3897" s="46" customFormat="1" ht="12.75"/>
    <row r="3898" s="46" customFormat="1" ht="12.75"/>
    <row r="3899" s="46" customFormat="1" ht="12.75"/>
    <row r="3900" s="46" customFormat="1" ht="12.75"/>
    <row r="3901" s="46" customFormat="1" ht="12.75"/>
    <row r="3902" s="46" customFormat="1" ht="12.75"/>
    <row r="3903" s="46" customFormat="1" ht="12.75"/>
    <row r="3904" s="46" customFormat="1" ht="12.75"/>
    <row r="3905" s="46" customFormat="1" ht="12.75"/>
    <row r="3906" s="46" customFormat="1" ht="12.75"/>
    <row r="3907" s="46" customFormat="1" ht="12.75"/>
    <row r="3908" s="46" customFormat="1" ht="12.75"/>
    <row r="3909" s="46" customFormat="1" ht="12.75"/>
    <row r="3910" s="46" customFormat="1" ht="12.75"/>
    <row r="3911" s="46" customFormat="1" ht="12.75"/>
    <row r="3912" s="46" customFormat="1" ht="12.75"/>
    <row r="3913" s="46" customFormat="1" ht="12.75"/>
    <row r="3914" s="46" customFormat="1" ht="12.75"/>
    <row r="3915" s="46" customFormat="1" ht="12.75"/>
    <row r="3916" s="46" customFormat="1" ht="12.75"/>
    <row r="3917" s="46" customFormat="1" ht="12.75"/>
    <row r="3918" s="46" customFormat="1" ht="12.75"/>
    <row r="3919" s="46" customFormat="1" ht="12.75"/>
    <row r="3920" s="46" customFormat="1" ht="12.75"/>
    <row r="3921" s="46" customFormat="1" ht="12.75"/>
    <row r="3922" s="46" customFormat="1" ht="12.75"/>
    <row r="3923" s="46" customFormat="1" ht="12.75"/>
    <row r="3924" s="46" customFormat="1" ht="12.75"/>
    <row r="3925" s="46" customFormat="1" ht="12.75"/>
    <row r="3926" s="46" customFormat="1" ht="12.75"/>
    <row r="3927" s="46" customFormat="1" ht="12.75"/>
    <row r="3928" s="46" customFormat="1" ht="12.75"/>
    <row r="3929" s="46" customFormat="1" ht="12.75"/>
    <row r="3930" s="46" customFormat="1" ht="12.75"/>
    <row r="3931" s="46" customFormat="1" ht="12.75"/>
    <row r="3932" s="46" customFormat="1" ht="12.75"/>
    <row r="3933" s="46" customFormat="1" ht="12.75"/>
    <row r="3934" s="46" customFormat="1" ht="12.75"/>
    <row r="3935" s="46" customFormat="1" ht="12.75"/>
    <row r="3936" s="46" customFormat="1" ht="12.75"/>
    <row r="3937" s="46" customFormat="1" ht="12.75"/>
    <row r="3938" s="46" customFormat="1" ht="12.75"/>
    <row r="3939" s="46" customFormat="1" ht="12.75"/>
    <row r="3940" s="46" customFormat="1" ht="12.75"/>
    <row r="3941" s="46" customFormat="1" ht="12.75"/>
    <row r="3942" s="46" customFormat="1" ht="12.75"/>
    <row r="3943" s="46" customFormat="1" ht="12.75"/>
    <row r="3944" s="46" customFormat="1" ht="12.75"/>
    <row r="3945" s="46" customFormat="1" ht="12.75"/>
    <row r="3946" s="46" customFormat="1" ht="12.75"/>
    <row r="3947" s="46" customFormat="1" ht="12.75"/>
    <row r="3948" s="46" customFormat="1" ht="12.75"/>
    <row r="3949" s="46" customFormat="1" ht="12.75"/>
    <row r="3950" s="46" customFormat="1" ht="12.75"/>
    <row r="3951" s="46" customFormat="1" ht="12.75"/>
    <row r="3952" s="46" customFormat="1" ht="12.75"/>
    <row r="3953" s="46" customFormat="1" ht="12.75"/>
    <row r="3954" s="46" customFormat="1" ht="12.75"/>
    <row r="3955" s="46" customFormat="1" ht="12.75"/>
    <row r="3956" s="46" customFormat="1" ht="12.75"/>
    <row r="3957" s="46" customFormat="1" ht="12.75"/>
    <row r="3958" s="46" customFormat="1" ht="12.75"/>
    <row r="3959" s="46" customFormat="1" ht="12.75"/>
    <row r="3960" s="46" customFormat="1" ht="12.75"/>
    <row r="3961" s="46" customFormat="1" ht="12.75"/>
    <row r="3962" s="46" customFormat="1" ht="12.75"/>
    <row r="3963" s="46" customFormat="1" ht="12.75"/>
    <row r="3964" s="46" customFormat="1" ht="12.75"/>
    <row r="3965" s="46" customFormat="1" ht="12.75"/>
    <row r="3966" s="46" customFormat="1" ht="12.75"/>
    <row r="3967" s="46" customFormat="1" ht="12.75"/>
    <row r="3968" s="46" customFormat="1" ht="12.75"/>
    <row r="3969" s="46" customFormat="1" ht="12.75"/>
    <row r="3970" s="46" customFormat="1" ht="12.75"/>
    <row r="3971" s="46" customFormat="1" ht="12.75"/>
    <row r="3972" s="46" customFormat="1" ht="12.75"/>
    <row r="3973" s="46" customFormat="1" ht="12.75"/>
    <row r="3974" s="46" customFormat="1" ht="12.75"/>
    <row r="3975" s="46" customFormat="1" ht="12.75"/>
    <row r="3976" s="46" customFormat="1" ht="12.75"/>
    <row r="3977" s="46" customFormat="1" ht="12.75"/>
    <row r="3978" s="46" customFormat="1" ht="12.75"/>
    <row r="3979" s="46" customFormat="1" ht="12.75"/>
    <row r="3980" s="46" customFormat="1" ht="12.75"/>
    <row r="3981" s="46" customFormat="1" ht="12.75"/>
    <row r="3982" s="46" customFormat="1" ht="12.75"/>
    <row r="3983" s="46" customFormat="1" ht="12.75"/>
    <row r="3984" s="46" customFormat="1" ht="12.75"/>
    <row r="3985" s="46" customFormat="1" ht="12.75"/>
    <row r="3986" s="46" customFormat="1" ht="12.75"/>
    <row r="3987" s="46" customFormat="1" ht="12.75"/>
    <row r="3988" s="46" customFormat="1" ht="12.75"/>
    <row r="3989" s="46" customFormat="1" ht="12.75"/>
    <row r="3990" s="46" customFormat="1" ht="12.75"/>
    <row r="3991" s="46" customFormat="1" ht="12.75"/>
    <row r="3992" s="46" customFormat="1" ht="12.75"/>
    <row r="3993" s="46" customFormat="1" ht="12.75"/>
    <row r="3994" s="46" customFormat="1" ht="12.75"/>
    <row r="3995" s="46" customFormat="1" ht="12.75"/>
    <row r="3996" s="46" customFormat="1" ht="12.75"/>
    <row r="3997" s="46" customFormat="1" ht="12.75"/>
    <row r="3998" s="46" customFormat="1" ht="12.75"/>
    <row r="3999" s="46" customFormat="1" ht="12.75"/>
    <row r="4000" s="46" customFormat="1" ht="12.75"/>
    <row r="4001" s="46" customFormat="1" ht="12.75"/>
    <row r="4002" s="46" customFormat="1" ht="12.75"/>
    <row r="4003" s="46" customFormat="1" ht="12.75"/>
    <row r="4004" s="46" customFormat="1" ht="12.75"/>
    <row r="4005" s="46" customFormat="1" ht="12.75"/>
    <row r="4006" s="46" customFormat="1" ht="12.75"/>
    <row r="4007" s="46" customFormat="1" ht="12.75"/>
    <row r="4008" s="46" customFormat="1" ht="12.75"/>
    <row r="4009" s="46" customFormat="1" ht="12.75"/>
    <row r="4010" s="46" customFormat="1" ht="12.75"/>
    <row r="4011" s="46" customFormat="1" ht="12.75"/>
    <row r="4012" s="46" customFormat="1" ht="12.75"/>
    <row r="4013" s="46" customFormat="1" ht="12.75"/>
    <row r="4014" s="46" customFormat="1" ht="12.75"/>
    <row r="4015" s="46" customFormat="1" ht="12.75"/>
    <row r="4016" s="46" customFormat="1" ht="12.75"/>
    <row r="4017" s="46" customFormat="1" ht="12.75"/>
    <row r="4018" s="46" customFormat="1" ht="12.75"/>
    <row r="4019" s="46" customFormat="1" ht="12.75"/>
    <row r="4020" s="46" customFormat="1" ht="12.75"/>
    <row r="4021" s="46" customFormat="1" ht="12.75"/>
    <row r="4022" s="46" customFormat="1" ht="12.75"/>
    <row r="4023" s="46" customFormat="1" ht="12.75"/>
    <row r="4024" s="46" customFormat="1" ht="12.75"/>
    <row r="4025" s="46" customFormat="1" ht="12.75"/>
    <row r="4026" s="46" customFormat="1" ht="12.75"/>
    <row r="4027" s="46" customFormat="1" ht="12.75"/>
    <row r="4028" s="46" customFormat="1" ht="12.75"/>
    <row r="4029" s="46" customFormat="1" ht="12.75"/>
    <row r="4030" s="46" customFormat="1" ht="12.75"/>
    <row r="4031" s="46" customFormat="1" ht="12.75"/>
    <row r="4032" s="46" customFormat="1" ht="12.75"/>
    <row r="4033" s="46" customFormat="1" ht="12.75"/>
    <row r="4034" s="46" customFormat="1" ht="12.75"/>
    <row r="4035" s="46" customFormat="1" ht="12.75"/>
    <row r="4036" s="46" customFormat="1" ht="12.75"/>
    <row r="4037" s="46" customFormat="1" ht="12.75"/>
    <row r="4038" s="46" customFormat="1" ht="12.75"/>
    <row r="4039" s="46" customFormat="1" ht="12.75"/>
    <row r="4040" s="46" customFormat="1" ht="12.75"/>
    <row r="4041" s="46" customFormat="1" ht="12.75"/>
    <row r="4042" s="46" customFormat="1" ht="12.75"/>
    <row r="4043" s="46" customFormat="1" ht="12.75"/>
    <row r="4044" s="46" customFormat="1" ht="12.75"/>
    <row r="4045" s="46" customFormat="1" ht="12.75"/>
    <row r="4046" s="46" customFormat="1" ht="12.75"/>
    <row r="4047" s="46" customFormat="1" ht="12.75"/>
    <row r="4048" s="46" customFormat="1" ht="12.75"/>
    <row r="4049" s="46" customFormat="1" ht="12.75"/>
    <row r="4050" s="46" customFormat="1" ht="12.75"/>
    <row r="4051" s="46" customFormat="1" ht="12.75"/>
    <row r="4052" s="46" customFormat="1" ht="12.75"/>
    <row r="4053" s="46" customFormat="1" ht="12.75"/>
    <row r="4054" s="46" customFormat="1" ht="12.75"/>
    <row r="4055" s="46" customFormat="1" ht="12.75"/>
    <row r="4056" s="46" customFormat="1" ht="12.75"/>
    <row r="4057" s="46" customFormat="1" ht="12.75"/>
    <row r="4058" s="46" customFormat="1" ht="12.75"/>
    <row r="4059" s="46" customFormat="1" ht="12.75"/>
    <row r="4060" s="46" customFormat="1" ht="12.75"/>
    <row r="4061" s="46" customFormat="1" ht="12.75"/>
    <row r="4062" s="46" customFormat="1" ht="12.75"/>
    <row r="4063" s="46" customFormat="1" ht="12.75"/>
    <row r="4064" s="46" customFormat="1" ht="12.75"/>
    <row r="4065" s="46" customFormat="1" ht="12.75"/>
    <row r="4066" s="46" customFormat="1" ht="12.75"/>
    <row r="4067" s="46" customFormat="1" ht="12.75"/>
    <row r="4068" s="46" customFormat="1" ht="12.75"/>
    <row r="4069" s="46" customFormat="1" ht="12.75"/>
    <row r="4070" s="46" customFormat="1" ht="12.75"/>
    <row r="4071" s="46" customFormat="1" ht="12.75"/>
    <row r="4072" s="46" customFormat="1" ht="12.75"/>
    <row r="4073" s="46" customFormat="1" ht="12.75"/>
    <row r="4074" s="46" customFormat="1" ht="12.75"/>
    <row r="4075" s="46" customFormat="1" ht="12.75"/>
    <row r="4076" s="46" customFormat="1" ht="12.75"/>
    <row r="4077" s="46" customFormat="1" ht="12.75"/>
    <row r="4078" s="46" customFormat="1" ht="12.75"/>
    <row r="4079" s="46" customFormat="1" ht="12.75"/>
    <row r="4080" s="46" customFormat="1" ht="12.75"/>
    <row r="4081" s="46" customFormat="1" ht="12.75"/>
    <row r="4082" s="46" customFormat="1" ht="12.75"/>
    <row r="4083" s="46" customFormat="1" ht="12.75"/>
    <row r="4084" s="46" customFormat="1" ht="12.75"/>
    <row r="4085" s="46" customFormat="1" ht="12.75"/>
    <row r="4086" s="46" customFormat="1" ht="12.75"/>
    <row r="4087" s="46" customFormat="1" ht="12.75"/>
    <row r="4088" s="46" customFormat="1" ht="12.75"/>
    <row r="4089" s="46" customFormat="1" ht="12.75"/>
    <row r="4090" s="46" customFormat="1" ht="12.75"/>
    <row r="4091" s="46" customFormat="1" ht="12.75"/>
    <row r="4092" s="46" customFormat="1" ht="12.75"/>
    <row r="4093" s="46" customFormat="1" ht="12.75"/>
    <row r="4094" s="46" customFormat="1" ht="12.75"/>
    <row r="4095" s="46" customFormat="1" ht="12.75"/>
    <row r="4096" s="46" customFormat="1" ht="12.75"/>
    <row r="4097" s="46" customFormat="1" ht="12.75"/>
    <row r="4098" s="46" customFormat="1" ht="12.75"/>
    <row r="4099" s="46" customFormat="1" ht="12.75"/>
    <row r="4100" s="46" customFormat="1" ht="12.75"/>
    <row r="4101" s="46" customFormat="1" ht="12.75"/>
    <row r="4102" s="46" customFormat="1" ht="12.75"/>
    <row r="4103" s="46" customFormat="1" ht="12.75"/>
    <row r="4104" s="46" customFormat="1" ht="12.75"/>
    <row r="4105" s="46" customFormat="1" ht="12.75"/>
    <row r="4106" s="46" customFormat="1" ht="12.75"/>
    <row r="4107" s="46" customFormat="1" ht="12.75"/>
    <row r="4108" s="46" customFormat="1" ht="12.75"/>
    <row r="4109" s="46" customFormat="1" ht="12.75"/>
    <row r="4110" s="46" customFormat="1" ht="12.75"/>
    <row r="4111" s="46" customFormat="1" ht="12.75"/>
    <row r="4112" s="46" customFormat="1" ht="12.75"/>
    <row r="4113" s="46" customFormat="1" ht="12.75"/>
    <row r="4114" s="46" customFormat="1" ht="12.75"/>
    <row r="4115" s="46" customFormat="1" ht="12.75"/>
    <row r="4116" s="46" customFormat="1" ht="12.75"/>
    <row r="4117" s="46" customFormat="1" ht="12.75"/>
    <row r="4118" s="46" customFormat="1" ht="12.75"/>
    <row r="4119" s="46" customFormat="1" ht="12.75"/>
    <row r="4120" s="46" customFormat="1" ht="12.75"/>
    <row r="4121" s="46" customFormat="1" ht="12.75"/>
    <row r="4122" s="46" customFormat="1" ht="12.75"/>
    <row r="4123" s="46" customFormat="1" ht="12.75"/>
    <row r="4124" s="46" customFormat="1" ht="12.75"/>
    <row r="4125" s="46" customFormat="1" ht="12.75"/>
    <row r="4126" s="46" customFormat="1" ht="12.75"/>
    <row r="4127" s="46" customFormat="1" ht="12.75"/>
    <row r="4128" s="46" customFormat="1" ht="12.75"/>
    <row r="4129" s="46" customFormat="1" ht="12.75"/>
    <row r="4130" s="46" customFormat="1" ht="12.75"/>
    <row r="4131" s="46" customFormat="1" ht="12.75"/>
    <row r="4132" s="46" customFormat="1" ht="12.75"/>
    <row r="4133" s="46" customFormat="1" ht="12.75"/>
    <row r="4134" s="46" customFormat="1" ht="12.75"/>
    <row r="4135" s="46" customFormat="1" ht="12.75"/>
    <row r="4136" s="46" customFormat="1" ht="12.75"/>
    <row r="4137" s="46" customFormat="1" ht="12.75"/>
    <row r="4138" s="46" customFormat="1" ht="12.75"/>
    <row r="4139" s="46" customFormat="1" ht="12.75"/>
    <row r="4140" s="46" customFormat="1" ht="12.75"/>
    <row r="4141" s="46" customFormat="1" ht="12.75"/>
    <row r="4142" s="46" customFormat="1" ht="12.75"/>
    <row r="4143" s="46" customFormat="1" ht="12.75"/>
    <row r="4144" s="46" customFormat="1" ht="12.75"/>
    <row r="4145" s="46" customFormat="1" ht="12.75"/>
    <row r="4146" s="46" customFormat="1" ht="12.75"/>
    <row r="4147" s="46" customFormat="1" ht="12.75"/>
    <row r="4148" s="46" customFormat="1" ht="12.75"/>
    <row r="4149" s="46" customFormat="1" ht="12.75"/>
    <row r="4150" s="46" customFormat="1" ht="12.75"/>
    <row r="4151" s="46" customFormat="1" ht="12.75"/>
    <row r="4152" s="46" customFormat="1" ht="12.75"/>
    <row r="4153" s="46" customFormat="1" ht="12.75"/>
    <row r="4154" s="46" customFormat="1" ht="12.75"/>
    <row r="4155" s="46" customFormat="1" ht="12.75"/>
    <row r="4156" s="46" customFormat="1" ht="12.75"/>
    <row r="4157" s="46" customFormat="1" ht="12.75"/>
    <row r="4158" s="46" customFormat="1" ht="12.75"/>
    <row r="4159" s="46" customFormat="1" ht="12.75"/>
    <row r="4160" s="46" customFormat="1" ht="12.75"/>
    <row r="4161" s="46" customFormat="1" ht="12.75"/>
    <row r="4162" s="46" customFormat="1" ht="12.75"/>
    <row r="4163" s="46" customFormat="1" ht="12.75"/>
    <row r="4164" s="46" customFormat="1" ht="12.75"/>
    <row r="4165" s="46" customFormat="1" ht="12.75"/>
    <row r="4166" s="46" customFormat="1" ht="12.75"/>
    <row r="4167" s="46" customFormat="1" ht="12.75"/>
    <row r="4168" s="46" customFormat="1" ht="12.75"/>
    <row r="4169" s="46" customFormat="1" ht="12.75"/>
    <row r="4170" s="46" customFormat="1" ht="12.75"/>
    <row r="4171" s="46" customFormat="1" ht="12.75"/>
    <row r="4172" s="46" customFormat="1" ht="12.75"/>
    <row r="4173" s="46" customFormat="1" ht="12.75"/>
    <row r="4174" s="46" customFormat="1" ht="12.75"/>
    <row r="4175" s="46" customFormat="1" ht="12.75"/>
    <row r="4176" s="46" customFormat="1" ht="12.75"/>
    <row r="4177" s="46" customFormat="1" ht="12.75"/>
    <row r="4178" s="46" customFormat="1" ht="12.75"/>
    <row r="4179" s="46" customFormat="1" ht="12.75"/>
    <row r="4180" s="46" customFormat="1" ht="12.75"/>
    <row r="4181" s="46" customFormat="1" ht="12.75"/>
    <row r="4182" s="46" customFormat="1" ht="12.75"/>
    <row r="4183" s="46" customFormat="1" ht="12.75"/>
    <row r="4184" s="46" customFormat="1" ht="12.75"/>
    <row r="4185" s="46" customFormat="1" ht="12.75"/>
    <row r="4186" s="46" customFormat="1" ht="12.75"/>
    <row r="4187" s="46" customFormat="1" ht="12.75"/>
    <row r="4188" s="46" customFormat="1" ht="12.75"/>
    <row r="4189" s="46" customFormat="1" ht="12.75"/>
    <row r="4190" s="46" customFormat="1" ht="12.75"/>
    <row r="4191" s="46" customFormat="1" ht="12.75"/>
    <row r="4192" s="46" customFormat="1" ht="12.75"/>
    <row r="4193" s="46" customFormat="1" ht="12.75"/>
    <row r="4194" s="46" customFormat="1" ht="12.75"/>
    <row r="4195" s="46" customFormat="1" ht="12.75"/>
    <row r="4196" s="46" customFormat="1" ht="12.75"/>
    <row r="4197" s="46" customFormat="1" ht="12.75"/>
    <row r="4198" s="46" customFormat="1" ht="12.75"/>
    <row r="4199" s="46" customFormat="1" ht="12.75"/>
    <row r="4200" s="46" customFormat="1" ht="12.75"/>
    <row r="4201" s="46" customFormat="1" ht="12.75"/>
    <row r="4202" s="46" customFormat="1" ht="12.75"/>
    <row r="4203" s="46" customFormat="1" ht="12.75"/>
    <row r="4204" s="46" customFormat="1" ht="12.75"/>
    <row r="4205" s="46" customFormat="1" ht="12.75"/>
    <row r="4206" s="46" customFormat="1" ht="12.75"/>
    <row r="4207" s="46" customFormat="1" ht="12.75"/>
    <row r="4208" s="46" customFormat="1" ht="12.75"/>
    <row r="4209" s="46" customFormat="1" ht="12.75"/>
    <row r="4210" s="46" customFormat="1" ht="12.75"/>
    <row r="4211" s="46" customFormat="1" ht="12.75"/>
    <row r="4212" s="46" customFormat="1" ht="12.75"/>
    <row r="4213" s="46" customFormat="1" ht="12.75"/>
    <row r="4214" s="46" customFormat="1" ht="12.75"/>
    <row r="4215" s="46" customFormat="1" ht="12.75"/>
    <row r="4216" s="46" customFormat="1" ht="12.75"/>
    <row r="4217" s="46" customFormat="1" ht="12.75"/>
    <row r="4218" s="46" customFormat="1" ht="12.75"/>
    <row r="4219" s="46" customFormat="1" ht="12.75"/>
    <row r="4220" s="46" customFormat="1" ht="12.75"/>
    <row r="4221" s="46" customFormat="1" ht="12.75"/>
    <row r="4222" s="46" customFormat="1" ht="12.75"/>
    <row r="4223" s="46" customFormat="1" ht="12.75"/>
    <row r="4224" s="46" customFormat="1" ht="12.75"/>
    <row r="4225" s="46" customFormat="1" ht="12.75"/>
    <row r="4226" s="46" customFormat="1" ht="12.75"/>
    <row r="4227" s="46" customFormat="1" ht="12.75"/>
    <row r="4228" s="46" customFormat="1" ht="12.75"/>
    <row r="4229" s="46" customFormat="1" ht="12.75"/>
    <row r="4230" s="46" customFormat="1" ht="12.75"/>
    <row r="4231" s="46" customFormat="1" ht="12.75"/>
    <row r="4232" s="46" customFormat="1" ht="12.75"/>
    <row r="4233" s="46" customFormat="1" ht="12.75"/>
    <row r="4234" s="46" customFormat="1" ht="12.75"/>
    <row r="4235" s="46" customFormat="1" ht="12.75"/>
    <row r="4236" s="46" customFormat="1" ht="12.75"/>
    <row r="4237" s="46" customFormat="1" ht="12.75"/>
    <row r="4238" s="46" customFormat="1" ht="12.75"/>
    <row r="4239" s="46" customFormat="1" ht="12.75"/>
    <row r="4240" s="46" customFormat="1" ht="12.75"/>
    <row r="4241" s="46" customFormat="1" ht="12.75"/>
    <row r="4242" s="46" customFormat="1" ht="12.75"/>
    <row r="4243" s="46" customFormat="1" ht="12.75"/>
    <row r="4244" s="46" customFormat="1" ht="12.75"/>
    <row r="4245" s="46" customFormat="1" ht="12.75"/>
    <row r="4246" s="46" customFormat="1" ht="12.75"/>
    <row r="4247" s="46" customFormat="1" ht="12.75"/>
    <row r="4248" s="46" customFormat="1" ht="12.75"/>
    <row r="4249" s="46" customFormat="1" ht="12.75"/>
    <row r="4250" s="46" customFormat="1" ht="12.75"/>
    <row r="4251" s="46" customFormat="1" ht="12.75"/>
    <row r="4252" s="46" customFormat="1" ht="12.75"/>
    <row r="4253" s="46" customFormat="1" ht="12.75"/>
    <row r="4254" s="46" customFormat="1" ht="12.75"/>
    <row r="4255" s="46" customFormat="1" ht="12.75"/>
    <row r="4256" s="46" customFormat="1" ht="12.75"/>
    <row r="4257" s="46" customFormat="1" ht="12.75"/>
    <row r="4258" s="46" customFormat="1" ht="12.75"/>
    <row r="4259" s="46" customFormat="1" ht="12.75"/>
    <row r="4260" s="46" customFormat="1" ht="12.75"/>
    <row r="4261" s="46" customFormat="1" ht="12.75"/>
    <row r="4262" s="46" customFormat="1" ht="12.75"/>
    <row r="4263" s="46" customFormat="1" ht="12.75"/>
    <row r="4264" s="46" customFormat="1" ht="12.75"/>
    <row r="4265" s="46" customFormat="1" ht="12.75"/>
    <row r="4266" s="46" customFormat="1" ht="12.75"/>
    <row r="4267" s="46" customFormat="1" ht="12.75"/>
    <row r="4268" s="46" customFormat="1" ht="12.75"/>
    <row r="4269" s="46" customFormat="1" ht="12.75"/>
    <row r="4270" s="46" customFormat="1" ht="12.75"/>
    <row r="4271" s="46" customFormat="1" ht="12.75"/>
    <row r="4272" s="46" customFormat="1" ht="12.75"/>
    <row r="4273" s="46" customFormat="1" ht="12.75"/>
    <row r="4274" s="46" customFormat="1" ht="12.75"/>
    <row r="4275" s="46" customFormat="1" ht="12.75"/>
    <row r="4276" s="46" customFormat="1" ht="12.75"/>
    <row r="4277" s="46" customFormat="1" ht="12.75"/>
    <row r="4278" s="46" customFormat="1" ht="12.75"/>
    <row r="4279" s="46" customFormat="1" ht="12.75"/>
    <row r="4280" s="46" customFormat="1" ht="12.75"/>
    <row r="4281" s="46" customFormat="1" ht="12.75"/>
    <row r="4282" s="46" customFormat="1" ht="12.75"/>
    <row r="4283" s="46" customFormat="1" ht="12.75"/>
    <row r="4284" s="46" customFormat="1" ht="12.75"/>
    <row r="4285" s="46" customFormat="1" ht="12.75"/>
    <row r="4286" s="46" customFormat="1" ht="12.75"/>
    <row r="4287" s="46" customFormat="1" ht="12.75"/>
    <row r="4288" s="46" customFormat="1" ht="12.75"/>
    <row r="4289" s="46" customFormat="1" ht="12.75"/>
    <row r="4290" s="46" customFormat="1" ht="12.75"/>
    <row r="4291" s="46" customFormat="1" ht="12.75"/>
    <row r="4292" s="46" customFormat="1" ht="12.75"/>
    <row r="4293" s="46" customFormat="1" ht="12.75"/>
    <row r="4294" s="46" customFormat="1" ht="12.75"/>
    <row r="4295" s="46" customFormat="1" ht="12.75"/>
    <row r="4296" s="46" customFormat="1" ht="12.75"/>
    <row r="4297" s="46" customFormat="1" ht="12.75"/>
    <row r="4298" s="46" customFormat="1" ht="12.75"/>
    <row r="4299" s="46" customFormat="1" ht="12.75"/>
    <row r="4300" s="46" customFormat="1" ht="12.75"/>
    <row r="4301" s="46" customFormat="1" ht="12.75"/>
    <row r="4302" s="46" customFormat="1" ht="12.75"/>
    <row r="4303" s="46" customFormat="1" ht="12.75"/>
    <row r="4304" s="46" customFormat="1" ht="12.75"/>
    <row r="4305" s="46" customFormat="1" ht="12.75"/>
    <row r="4306" s="46" customFormat="1" ht="12.75"/>
    <row r="4307" s="46" customFormat="1" ht="12.75"/>
    <row r="4308" s="46" customFormat="1" ht="12.75"/>
    <row r="4309" s="46" customFormat="1" ht="12.75"/>
    <row r="4310" s="46" customFormat="1" ht="12.75"/>
    <row r="4311" s="46" customFormat="1" ht="12.75"/>
    <row r="4312" s="46" customFormat="1" ht="12.75"/>
    <row r="4313" s="46" customFormat="1" ht="12.75"/>
    <row r="4314" s="46" customFormat="1" ht="12.75"/>
    <row r="4315" s="46" customFormat="1" ht="12.75"/>
    <row r="4316" s="46" customFormat="1" ht="12.75"/>
    <row r="4317" s="46" customFormat="1" ht="12.75"/>
    <row r="4318" s="46" customFormat="1" ht="12.75"/>
    <row r="4319" s="46" customFormat="1" ht="12.75"/>
    <row r="4320" s="46" customFormat="1" ht="12.75"/>
    <row r="4321" s="46" customFormat="1" ht="12.75"/>
    <row r="4322" s="46" customFormat="1" ht="12.75"/>
    <row r="4323" s="46" customFormat="1" ht="12.75"/>
    <row r="4324" s="46" customFormat="1" ht="12.75"/>
    <row r="4325" s="46" customFormat="1" ht="12.75"/>
    <row r="4326" s="46" customFormat="1" ht="12.75"/>
    <row r="4327" s="46" customFormat="1" ht="12.75"/>
    <row r="4328" s="46" customFormat="1" ht="12.75"/>
    <row r="4329" s="46" customFormat="1" ht="12.75"/>
    <row r="4330" s="46" customFormat="1" ht="12.75"/>
    <row r="4331" s="46" customFormat="1" ht="12.75"/>
    <row r="4332" s="46" customFormat="1" ht="12.75"/>
    <row r="4333" s="46" customFormat="1" ht="12.75"/>
    <row r="4334" s="46" customFormat="1" ht="12.75"/>
    <row r="4335" s="46" customFormat="1" ht="12.75"/>
    <row r="4336" s="46" customFormat="1" ht="12.75"/>
    <row r="4337" s="46" customFormat="1" ht="12.75"/>
    <row r="4338" s="46" customFormat="1" ht="12.75"/>
    <row r="4339" s="46" customFormat="1" ht="12.75"/>
    <row r="4340" s="46" customFormat="1" ht="12.75"/>
    <row r="4341" s="46" customFormat="1" ht="12.75"/>
    <row r="4342" s="46" customFormat="1" ht="12.75"/>
    <row r="4343" s="46" customFormat="1" ht="12.75"/>
    <row r="4344" s="46" customFormat="1" ht="12.75"/>
    <row r="4345" s="46" customFormat="1" ht="12.75"/>
    <row r="4346" s="46" customFormat="1" ht="12.75"/>
    <row r="4347" s="46" customFormat="1" ht="12.75"/>
    <row r="4348" s="46" customFormat="1" ht="12.75"/>
    <row r="4349" s="46" customFormat="1" ht="12.75"/>
    <row r="4350" s="46" customFormat="1" ht="12.75"/>
    <row r="4351" s="46" customFormat="1" ht="12.75"/>
    <row r="4352" s="46" customFormat="1" ht="12.75"/>
    <row r="4353" s="46" customFormat="1" ht="12.75"/>
    <row r="4354" s="46" customFormat="1" ht="12.75"/>
    <row r="4355" s="46" customFormat="1" ht="12.75"/>
    <row r="4356" s="46" customFormat="1" ht="12.75"/>
    <row r="4357" s="46" customFormat="1" ht="12.75"/>
    <row r="4358" s="46" customFormat="1" ht="12.75"/>
    <row r="4359" s="46" customFormat="1" ht="12.75"/>
    <row r="4360" s="46" customFormat="1" ht="12.75"/>
    <row r="4361" s="46" customFormat="1" ht="12.75"/>
    <row r="4362" s="46" customFormat="1" ht="12.75"/>
    <row r="4363" s="46" customFormat="1" ht="12.75"/>
    <row r="4364" s="46" customFormat="1" ht="12.75"/>
    <row r="4365" s="46" customFormat="1" ht="12.75"/>
    <row r="4366" s="46" customFormat="1" ht="12.75"/>
    <row r="4367" s="46" customFormat="1" ht="12.75"/>
    <row r="4368" s="46" customFormat="1" ht="12.75"/>
    <row r="4369" s="46" customFormat="1" ht="12.75"/>
    <row r="4370" s="46" customFormat="1" ht="12.75"/>
    <row r="4371" s="46" customFormat="1" ht="12.75"/>
    <row r="4372" s="46" customFormat="1" ht="12.75"/>
    <row r="4373" s="46" customFormat="1" ht="12.75"/>
    <row r="4374" s="46" customFormat="1" ht="12.75"/>
    <row r="4375" s="46" customFormat="1" ht="12.75"/>
    <row r="4376" s="46" customFormat="1" ht="12.75"/>
    <row r="4377" s="46" customFormat="1" ht="12.75"/>
    <row r="4378" s="46" customFormat="1" ht="12.75"/>
    <row r="4379" s="46" customFormat="1" ht="12.75"/>
    <row r="4380" s="46" customFormat="1" ht="12.75"/>
    <row r="4381" s="46" customFormat="1" ht="12.75"/>
    <row r="4382" s="46" customFormat="1" ht="12.75"/>
    <row r="4383" s="46" customFormat="1" ht="12.75"/>
    <row r="4384" s="46" customFormat="1" ht="12.75"/>
    <row r="4385" s="46" customFormat="1" ht="12.75"/>
    <row r="4386" s="46" customFormat="1" ht="12.75"/>
    <row r="4387" s="46" customFormat="1" ht="12.75"/>
    <row r="4388" s="46" customFormat="1" ht="12.75"/>
    <row r="4389" s="46" customFormat="1" ht="12.75"/>
    <row r="4390" s="46" customFormat="1" ht="12.75"/>
    <row r="4391" s="46" customFormat="1" ht="12.75"/>
    <row r="4392" s="46" customFormat="1" ht="12.75"/>
    <row r="4393" s="46" customFormat="1" ht="12.75"/>
    <row r="4394" s="46" customFormat="1" ht="12.75"/>
    <row r="4395" s="46" customFormat="1" ht="12.75"/>
    <row r="4396" s="46" customFormat="1" ht="12.75"/>
    <row r="4397" s="46" customFormat="1" ht="12.75"/>
    <row r="4398" s="46" customFormat="1" ht="12.75"/>
    <row r="4399" s="46" customFormat="1" ht="12.75"/>
    <row r="4400" s="46" customFormat="1" ht="12.75"/>
    <row r="4401" s="46" customFormat="1" ht="12.75"/>
    <row r="4402" s="46" customFormat="1" ht="12.75"/>
    <row r="4403" s="46" customFormat="1" ht="12.75"/>
    <row r="4404" s="46" customFormat="1" ht="12.75"/>
    <row r="4405" s="46" customFormat="1" ht="12.75"/>
    <row r="4406" s="46" customFormat="1" ht="12.75"/>
    <row r="4407" s="46" customFormat="1" ht="12.75"/>
    <row r="4408" s="46" customFormat="1" ht="12.75"/>
    <row r="4409" s="46" customFormat="1" ht="12.75"/>
    <row r="4410" s="46" customFormat="1" ht="12.75"/>
    <row r="4411" s="46" customFormat="1" ht="12.75"/>
    <row r="4412" s="46" customFormat="1" ht="12.75"/>
    <row r="4413" s="46" customFormat="1" ht="12.75"/>
    <row r="4414" s="46" customFormat="1" ht="12.75"/>
    <row r="4415" s="46" customFormat="1" ht="12.75"/>
    <row r="4416" s="46" customFormat="1" ht="12.75"/>
    <row r="4417" s="46" customFormat="1" ht="12.75"/>
    <row r="4418" s="46" customFormat="1" ht="12.75"/>
    <row r="4419" s="46" customFormat="1" ht="12.75"/>
    <row r="4420" s="46" customFormat="1" ht="12.75"/>
    <row r="4421" s="46" customFormat="1" ht="12.75"/>
    <row r="4422" s="46" customFormat="1" ht="12.75"/>
    <row r="4423" s="46" customFormat="1" ht="12.75"/>
    <row r="4424" s="46" customFormat="1" ht="12.75"/>
    <row r="4425" s="46" customFormat="1" ht="12.75"/>
    <row r="4426" s="46" customFormat="1" ht="12.75"/>
    <row r="4427" s="46" customFormat="1" ht="12.75"/>
    <row r="4428" s="46" customFormat="1" ht="12.75"/>
    <row r="4429" s="46" customFormat="1" ht="12.75"/>
    <row r="4430" s="46" customFormat="1" ht="12.75"/>
    <row r="4431" s="46" customFormat="1" ht="12.75"/>
    <row r="4432" s="46" customFormat="1" ht="12.75"/>
    <row r="4433" s="46" customFormat="1" ht="12.75"/>
    <row r="4434" s="46" customFormat="1" ht="12.75"/>
    <row r="4435" s="46" customFormat="1" ht="12.75"/>
    <row r="4436" s="46" customFormat="1" ht="12.75"/>
    <row r="4437" s="46" customFormat="1" ht="12.75"/>
    <row r="4438" s="46" customFormat="1" ht="12.75"/>
    <row r="4439" s="46" customFormat="1" ht="12.75"/>
    <row r="4440" s="46" customFormat="1" ht="12.75"/>
    <row r="4441" s="46" customFormat="1" ht="12.75"/>
    <row r="4442" s="46" customFormat="1" ht="12.75"/>
    <row r="4443" s="46" customFormat="1" ht="12.75"/>
    <row r="4444" s="46" customFormat="1" ht="12.75"/>
    <row r="4445" s="46" customFormat="1" ht="12.75"/>
    <row r="4446" s="46" customFormat="1" ht="12.75"/>
    <row r="4447" s="46" customFormat="1" ht="12.75"/>
    <row r="4448" s="46" customFormat="1" ht="12.75"/>
    <row r="4449" s="46" customFormat="1" ht="12.75"/>
    <row r="4450" s="46" customFormat="1" ht="12.75"/>
    <row r="4451" s="46" customFormat="1" ht="12.75"/>
    <row r="4452" s="46" customFormat="1" ht="12.75"/>
    <row r="4453" s="46" customFormat="1" ht="12.75"/>
    <row r="4454" s="46" customFormat="1" ht="12.75"/>
    <row r="4455" s="46" customFormat="1" ht="12.75"/>
    <row r="4456" s="46" customFormat="1" ht="12.75"/>
    <row r="4457" s="46" customFormat="1" ht="12.75"/>
    <row r="4458" s="46" customFormat="1" ht="12.75"/>
    <row r="4459" s="46" customFormat="1" ht="12.75"/>
    <row r="4460" s="46" customFormat="1" ht="12.75"/>
    <row r="4461" s="46" customFormat="1" ht="12.75"/>
    <row r="4462" s="46" customFormat="1" ht="12.75"/>
    <row r="4463" s="46" customFormat="1" ht="12.75"/>
    <row r="4464" s="46" customFormat="1" ht="12.75"/>
    <row r="4465" s="46" customFormat="1" ht="12.75"/>
    <row r="4466" s="46" customFormat="1" ht="12.75"/>
    <row r="4467" s="46" customFormat="1" ht="12.75"/>
    <row r="4468" s="46" customFormat="1" ht="12.75"/>
    <row r="4469" s="46" customFormat="1" ht="12.75"/>
    <row r="4470" s="46" customFormat="1" ht="12.75"/>
    <row r="4471" s="46" customFormat="1" ht="12.75"/>
    <row r="4472" s="46" customFormat="1" ht="12.75"/>
    <row r="4473" s="46" customFormat="1" ht="12.75"/>
    <row r="4474" s="46" customFormat="1" ht="12.75"/>
    <row r="4475" s="46" customFormat="1" ht="12.75"/>
    <row r="4476" s="46" customFormat="1" ht="12.75"/>
    <row r="4477" s="46" customFormat="1" ht="12.75"/>
    <row r="4478" s="46" customFormat="1" ht="12.75"/>
    <row r="4479" s="46" customFormat="1" ht="12.75"/>
    <row r="4480" s="46" customFormat="1" ht="12.75"/>
    <row r="4481" s="46" customFormat="1" ht="12.75"/>
    <row r="4482" s="46" customFormat="1" ht="12.75"/>
    <row r="4483" s="46" customFormat="1" ht="12.75"/>
    <row r="4484" s="46" customFormat="1" ht="12.75"/>
    <row r="4485" s="46" customFormat="1" ht="12.75"/>
    <row r="4486" s="46" customFormat="1" ht="12.75"/>
    <row r="4487" s="46" customFormat="1" ht="12.75"/>
    <row r="4488" s="46" customFormat="1" ht="12.75"/>
    <row r="4489" s="46" customFormat="1" ht="12.75"/>
    <row r="4490" s="46" customFormat="1" ht="12.75"/>
    <row r="4491" s="46" customFormat="1" ht="12.75"/>
    <row r="4492" s="46" customFormat="1" ht="12.75"/>
    <row r="4493" s="46" customFormat="1" ht="12.75"/>
    <row r="4494" s="46" customFormat="1" ht="12.75"/>
    <row r="4495" s="46" customFormat="1" ht="12.75"/>
    <row r="4496" s="46" customFormat="1" ht="12.75"/>
    <row r="4497" s="46" customFormat="1" ht="12.75"/>
    <row r="4498" s="46" customFormat="1" ht="12.75"/>
    <row r="4499" s="46" customFormat="1" ht="12.75"/>
    <row r="4500" s="46" customFormat="1" ht="12.75"/>
    <row r="4501" s="46" customFormat="1" ht="12.75"/>
    <row r="4502" s="46" customFormat="1" ht="12.75"/>
    <row r="4503" s="46" customFormat="1" ht="12.75"/>
    <row r="4504" s="46" customFormat="1" ht="12.75"/>
    <row r="4505" s="46" customFormat="1" ht="12.75"/>
    <row r="4506" s="46" customFormat="1" ht="12.75"/>
    <row r="4507" s="46" customFormat="1" ht="12.75"/>
    <row r="4508" s="46" customFormat="1" ht="12.75"/>
    <row r="4509" s="46" customFormat="1" ht="12.75"/>
    <row r="4510" s="46" customFormat="1" ht="12.75"/>
    <row r="4511" s="46" customFormat="1" ht="12.75"/>
    <row r="4512" s="46" customFormat="1" ht="12.75"/>
    <row r="4513" s="46" customFormat="1" ht="12.75"/>
    <row r="4514" s="46" customFormat="1" ht="12.75"/>
    <row r="4515" s="46" customFormat="1" ht="12.75"/>
    <row r="4516" s="46" customFormat="1" ht="12.75"/>
    <row r="4517" s="46" customFormat="1" ht="12.75"/>
    <row r="4518" s="46" customFormat="1" ht="12.75"/>
    <row r="4519" s="46" customFormat="1" ht="12.75"/>
    <row r="4520" s="46" customFormat="1" ht="12.75"/>
    <row r="4521" s="46" customFormat="1" ht="12.75"/>
    <row r="4522" s="46" customFormat="1" ht="12.75"/>
    <row r="4523" s="46" customFormat="1" ht="12.75"/>
    <row r="4524" s="46" customFormat="1" ht="12.75"/>
    <row r="4525" s="46" customFormat="1" ht="12.75"/>
    <row r="4526" s="46" customFormat="1" ht="12.75"/>
    <row r="4527" s="46" customFormat="1" ht="12.75"/>
    <row r="4528" s="46" customFormat="1" ht="12.75"/>
    <row r="4529" s="46" customFormat="1" ht="12.75"/>
    <row r="4530" s="46" customFormat="1" ht="12.75"/>
    <row r="4531" s="46" customFormat="1" ht="12.75"/>
    <row r="4532" s="46" customFormat="1" ht="12.75"/>
    <row r="4533" s="46" customFormat="1" ht="12.75"/>
    <row r="4534" s="46" customFormat="1" ht="12.75"/>
    <row r="4535" s="46" customFormat="1" ht="12.75"/>
    <row r="4536" s="46" customFormat="1" ht="12.75"/>
    <row r="4537" s="46" customFormat="1" ht="12.75"/>
    <row r="4538" s="46" customFormat="1" ht="12.75"/>
    <row r="4539" s="46" customFormat="1" ht="12.75"/>
    <row r="4540" s="46" customFormat="1" ht="12.75"/>
    <row r="4541" s="46" customFormat="1" ht="12.75"/>
    <row r="4542" s="46" customFormat="1" ht="12.75"/>
    <row r="4543" s="46" customFormat="1" ht="12.75"/>
    <row r="4544" s="46" customFormat="1" ht="12.75"/>
    <row r="4545" s="46" customFormat="1" ht="12.75"/>
    <row r="4546" s="46" customFormat="1" ht="12.75"/>
    <row r="4547" s="46" customFormat="1" ht="12.75"/>
    <row r="4548" s="46" customFormat="1" ht="12.75"/>
    <row r="4549" s="46" customFormat="1" ht="12.75"/>
    <row r="4550" s="46" customFormat="1" ht="12.75"/>
    <row r="4551" s="46" customFormat="1" ht="12.75"/>
    <row r="4552" s="46" customFormat="1" ht="12.75"/>
    <row r="4553" s="46" customFormat="1" ht="12.75"/>
    <row r="4554" s="46" customFormat="1" ht="12.75"/>
    <row r="4555" s="46" customFormat="1" ht="12.75"/>
    <row r="4556" s="46" customFormat="1" ht="12.75"/>
    <row r="4557" s="46" customFormat="1" ht="12.75"/>
    <row r="4558" s="46" customFormat="1" ht="12.75"/>
    <row r="4559" s="46" customFormat="1" ht="12.75"/>
    <row r="4560" s="46" customFormat="1" ht="12.75"/>
    <row r="4561" s="46" customFormat="1" ht="12.75"/>
    <row r="4562" s="46" customFormat="1" ht="12.75"/>
    <row r="4563" s="46" customFormat="1" ht="12.75"/>
    <row r="4564" s="46" customFormat="1" ht="12.75"/>
    <row r="4565" s="46" customFormat="1" ht="12.75"/>
    <row r="4566" s="46" customFormat="1" ht="12.75"/>
    <row r="4567" s="46" customFormat="1" ht="12.75"/>
    <row r="4568" s="46" customFormat="1" ht="12.75"/>
    <row r="4569" s="46" customFormat="1" ht="12.75"/>
    <row r="4570" s="46" customFormat="1" ht="12.75"/>
    <row r="4571" s="46" customFormat="1" ht="12.75"/>
    <row r="4572" s="46" customFormat="1" ht="12.75"/>
    <row r="4573" s="46" customFormat="1" ht="12.75"/>
    <row r="4574" s="46" customFormat="1" ht="12.75"/>
    <row r="4575" s="46" customFormat="1" ht="12.75"/>
    <row r="4576" s="46" customFormat="1" ht="12.75"/>
    <row r="4577" s="46" customFormat="1" ht="12.75"/>
    <row r="4578" s="46" customFormat="1" ht="12.75"/>
    <row r="4579" s="46" customFormat="1" ht="12.75"/>
    <row r="4580" s="46" customFormat="1" ht="12.75"/>
    <row r="4581" s="46" customFormat="1" ht="12.75"/>
    <row r="4582" s="46" customFormat="1" ht="12.75"/>
    <row r="4583" s="46" customFormat="1" ht="12.75"/>
    <row r="4584" s="46" customFormat="1" ht="12.75"/>
    <row r="4585" s="46" customFormat="1" ht="12.75"/>
    <row r="4586" s="46" customFormat="1" ht="12.75"/>
    <row r="4587" s="46" customFormat="1" ht="12.75"/>
    <row r="4588" s="46" customFormat="1" ht="12.75"/>
    <row r="4589" s="46" customFormat="1" ht="12.75"/>
    <row r="4590" s="46" customFormat="1" ht="12.75"/>
    <row r="4591" s="46" customFormat="1" ht="12.75"/>
    <row r="4592" s="46" customFormat="1" ht="12.75"/>
    <row r="4593" s="46" customFormat="1" ht="12.75"/>
    <row r="4594" s="46" customFormat="1" ht="12.75"/>
    <row r="4595" s="46" customFormat="1" ht="12.75"/>
    <row r="4596" s="46" customFormat="1" ht="12.75"/>
    <row r="4597" s="46" customFormat="1" ht="12.75"/>
    <row r="4598" s="46" customFormat="1" ht="12.75"/>
    <row r="4599" s="46" customFormat="1" ht="12.75"/>
    <row r="4600" s="46" customFormat="1" ht="12.75"/>
    <row r="4601" s="46" customFormat="1" ht="12.75"/>
    <row r="4602" s="46" customFormat="1" ht="12.75"/>
    <row r="4603" s="46" customFormat="1" ht="12.75"/>
    <row r="4604" s="46" customFormat="1" ht="12.75"/>
    <row r="4605" s="46" customFormat="1" ht="12.75"/>
    <row r="4606" s="46" customFormat="1" ht="12.75"/>
    <row r="4607" s="46" customFormat="1" ht="12.75"/>
    <row r="4608" s="46" customFormat="1" ht="12.75"/>
    <row r="4609" s="46" customFormat="1" ht="12.75"/>
    <row r="4610" s="46" customFormat="1" ht="12.75"/>
    <row r="4611" s="46" customFormat="1" ht="12.75"/>
    <row r="4612" s="46" customFormat="1" ht="12.75"/>
    <row r="4613" s="46" customFormat="1" ht="12.75"/>
    <row r="4614" s="46" customFormat="1" ht="12.75"/>
    <row r="4615" s="46" customFormat="1" ht="12.75"/>
    <row r="4616" s="46" customFormat="1" ht="12.75"/>
    <row r="4617" s="46" customFormat="1" ht="12.75"/>
    <row r="4618" s="46" customFormat="1" ht="12.75"/>
    <row r="4619" s="46" customFormat="1" ht="12.75"/>
    <row r="4620" s="46" customFormat="1" ht="12.75"/>
    <row r="4621" s="46" customFormat="1" ht="12.75"/>
    <row r="4622" s="46" customFormat="1" ht="12.75"/>
    <row r="4623" s="46" customFormat="1" ht="12.75"/>
    <row r="4624" s="46" customFormat="1" ht="12.75"/>
    <row r="4625" s="46" customFormat="1" ht="12.75"/>
    <row r="4626" s="46" customFormat="1" ht="12.75"/>
    <row r="4627" s="46" customFormat="1" ht="12.75"/>
    <row r="4628" s="46" customFormat="1" ht="12.75"/>
    <row r="4629" s="46" customFormat="1" ht="12.75"/>
    <row r="4630" s="46" customFormat="1" ht="12.75"/>
    <row r="4631" s="46" customFormat="1" ht="12.75"/>
    <row r="4632" s="46" customFormat="1" ht="12.75"/>
    <row r="4633" s="46" customFormat="1" ht="12.75"/>
    <row r="4634" s="46" customFormat="1" ht="12.75"/>
    <row r="4635" s="46" customFormat="1" ht="12.75"/>
    <row r="4636" s="46" customFormat="1" ht="12.75"/>
    <row r="4637" s="46" customFormat="1" ht="12.75"/>
    <row r="4638" s="46" customFormat="1" ht="12.75"/>
    <row r="4639" s="46" customFormat="1" ht="12.75"/>
    <row r="4640" s="46" customFormat="1" ht="12.75"/>
    <row r="4641" s="46" customFormat="1" ht="12.75"/>
    <row r="4642" s="46" customFormat="1" ht="12.75"/>
    <row r="4643" s="46" customFormat="1" ht="12.75"/>
    <row r="4644" s="46" customFormat="1" ht="12.75"/>
    <row r="4645" s="46" customFormat="1" ht="12.75"/>
    <row r="4646" s="46" customFormat="1" ht="12.75"/>
    <row r="4647" s="46" customFormat="1" ht="12.75"/>
    <row r="4648" s="46" customFormat="1" ht="12.75"/>
    <row r="4649" s="46" customFormat="1" ht="12.75"/>
    <row r="4650" s="46" customFormat="1" ht="12.75"/>
    <row r="4651" s="46" customFormat="1" ht="12.75"/>
    <row r="4652" s="46" customFormat="1" ht="12.75"/>
    <row r="4653" s="46" customFormat="1" ht="12.75"/>
    <row r="4654" s="46" customFormat="1" ht="12.75"/>
    <row r="4655" s="46" customFormat="1" ht="12.75"/>
    <row r="4656" s="46" customFormat="1" ht="12.75"/>
    <row r="4657" s="46" customFormat="1" ht="12.75"/>
    <row r="4658" s="46" customFormat="1" ht="12.75"/>
    <row r="4659" s="46" customFormat="1" ht="12.75"/>
    <row r="4660" s="46" customFormat="1" ht="12.75"/>
    <row r="4661" s="46" customFormat="1" ht="12.75"/>
    <row r="4662" s="46" customFormat="1" ht="12.75"/>
    <row r="4663" s="46" customFormat="1" ht="12.75"/>
    <row r="4664" s="46" customFormat="1" ht="12.75"/>
    <row r="4665" s="46" customFormat="1" ht="12.75"/>
    <row r="4666" s="46" customFormat="1" ht="12.75"/>
    <row r="4667" s="46" customFormat="1" ht="12.75"/>
    <row r="4668" s="46" customFormat="1" ht="12.75"/>
    <row r="4669" s="46" customFormat="1" ht="12.75"/>
    <row r="4670" s="46" customFormat="1" ht="12.75"/>
    <row r="4671" s="46" customFormat="1" ht="12.75"/>
    <row r="4672" s="46" customFormat="1" ht="12.75"/>
    <row r="4673" s="46" customFormat="1" ht="12.75"/>
    <row r="4674" s="46" customFormat="1" ht="12.75"/>
    <row r="4675" s="46" customFormat="1" ht="12.75"/>
    <row r="4676" s="46" customFormat="1" ht="12.75"/>
    <row r="4677" s="46" customFormat="1" ht="12.75"/>
    <row r="4678" s="46" customFormat="1" ht="12.75"/>
    <row r="4679" s="46" customFormat="1" ht="12.75"/>
    <row r="4680" s="46" customFormat="1" ht="12.75"/>
    <row r="4681" s="46" customFormat="1" ht="12.75"/>
    <row r="4682" s="46" customFormat="1" ht="12.75"/>
    <row r="4683" s="46" customFormat="1" ht="12.75"/>
    <row r="4684" s="46" customFormat="1" ht="12.75"/>
    <row r="4685" s="46" customFormat="1" ht="12.75"/>
    <row r="4686" s="46" customFormat="1" ht="12.75"/>
    <row r="4687" s="46" customFormat="1" ht="12.75"/>
    <row r="4688" s="46" customFormat="1" ht="12.75"/>
    <row r="4689" s="46" customFormat="1" ht="12.75"/>
    <row r="4690" s="46" customFormat="1" ht="12.75"/>
    <row r="4691" s="46" customFormat="1" ht="12.75"/>
    <row r="4692" s="46" customFormat="1" ht="12.75"/>
    <row r="4693" s="46" customFormat="1" ht="12.75"/>
    <row r="4694" s="46" customFormat="1" ht="12.75"/>
    <row r="4695" s="46" customFormat="1" ht="12.75"/>
    <row r="4696" s="46" customFormat="1" ht="12.75"/>
    <row r="4697" s="46" customFormat="1" ht="12.75"/>
    <row r="4698" s="46" customFormat="1" ht="12.75"/>
    <row r="4699" s="46" customFormat="1" ht="12.75"/>
    <row r="4700" s="46" customFormat="1" ht="12.75"/>
    <row r="4701" s="46" customFormat="1" ht="12.75"/>
    <row r="4702" s="46" customFormat="1" ht="12.75"/>
    <row r="4703" s="46" customFormat="1" ht="12.75"/>
    <row r="4704" s="46" customFormat="1" ht="12.75"/>
    <row r="4705" s="46" customFormat="1" ht="12.75"/>
    <row r="4706" s="46" customFormat="1" ht="12.75"/>
    <row r="4707" s="46" customFormat="1" ht="12.75"/>
    <row r="4708" s="46" customFormat="1" ht="12.75"/>
    <row r="4709" s="46" customFormat="1" ht="12.75"/>
    <row r="4710" s="46" customFormat="1" ht="12.75"/>
    <row r="4711" s="46" customFormat="1" ht="12.75"/>
    <row r="4712" s="46" customFormat="1" ht="12.75"/>
    <row r="4713" s="46" customFormat="1" ht="12.75"/>
    <row r="4714" s="46" customFormat="1" ht="12.75"/>
    <row r="4715" s="46" customFormat="1" ht="12.75"/>
    <row r="4716" s="46" customFormat="1" ht="12.75"/>
    <row r="4717" s="46" customFormat="1" ht="12.75"/>
    <row r="4718" s="46" customFormat="1" ht="12.75"/>
    <row r="4719" s="46" customFormat="1" ht="12.75"/>
    <row r="4720" s="46" customFormat="1" ht="12.75"/>
    <row r="4721" s="46" customFormat="1" ht="12.75"/>
    <row r="4722" s="46" customFormat="1" ht="12.75"/>
    <row r="4723" s="46" customFormat="1" ht="12.75"/>
    <row r="4724" s="46" customFormat="1" ht="12.75"/>
    <row r="4725" s="46" customFormat="1" ht="12.75"/>
    <row r="4726" s="46" customFormat="1" ht="12.75"/>
    <row r="4727" s="46" customFormat="1" ht="12.75"/>
    <row r="4728" s="46" customFormat="1" ht="12.75"/>
    <row r="4729" s="46" customFormat="1" ht="12.75"/>
    <row r="4730" s="46" customFormat="1" ht="12.75"/>
    <row r="4731" s="46" customFormat="1" ht="12.75"/>
    <row r="4732" s="46" customFormat="1" ht="12.75"/>
    <row r="4733" s="46" customFormat="1" ht="12.75"/>
    <row r="4734" s="46" customFormat="1" ht="12.75"/>
    <row r="4735" s="46" customFormat="1" ht="12.75"/>
    <row r="4736" s="46" customFormat="1" ht="12.75"/>
    <row r="4737" s="46" customFormat="1" ht="12.75"/>
    <row r="4738" s="46" customFormat="1" ht="12.75"/>
    <row r="4739" s="46" customFormat="1" ht="12.75"/>
    <row r="4740" s="46" customFormat="1" ht="12.75"/>
    <row r="4741" s="46" customFormat="1" ht="12.75"/>
    <row r="4742" s="46" customFormat="1" ht="12.75"/>
    <row r="4743" s="46" customFormat="1" ht="12.75"/>
    <row r="4744" s="46" customFormat="1" ht="12.75"/>
    <row r="4745" s="46" customFormat="1" ht="12.75"/>
    <row r="4746" s="46" customFormat="1" ht="12.75"/>
    <row r="4747" s="46" customFormat="1" ht="12.75"/>
    <row r="4748" s="46" customFormat="1" ht="12.75"/>
    <row r="4749" s="46" customFormat="1" ht="12.75"/>
    <row r="4750" s="46" customFormat="1" ht="12.75"/>
    <row r="4751" s="46" customFormat="1" ht="12.75"/>
    <row r="4752" s="46" customFormat="1" ht="12.75"/>
    <row r="4753" s="46" customFormat="1" ht="12.75"/>
    <row r="4754" s="46" customFormat="1" ht="12.75"/>
    <row r="4755" s="46" customFormat="1" ht="12.75"/>
    <row r="4756" s="46" customFormat="1" ht="12.75"/>
    <row r="4757" s="46" customFormat="1" ht="12.75"/>
    <row r="4758" s="46" customFormat="1" ht="12.75"/>
    <row r="4759" s="46" customFormat="1" ht="12.75"/>
    <row r="4760" s="46" customFormat="1" ht="12.75"/>
    <row r="4761" s="46" customFormat="1" ht="12.75"/>
    <row r="4762" s="46" customFormat="1" ht="12.75"/>
    <row r="4763" s="46" customFormat="1" ht="12.75"/>
    <row r="4764" s="46" customFormat="1" ht="12.75"/>
    <row r="4765" s="46" customFormat="1" ht="12.75"/>
    <row r="4766" s="46" customFormat="1" ht="12.75"/>
    <row r="4767" s="46" customFormat="1" ht="12.75"/>
    <row r="4768" s="46" customFormat="1" ht="12.75"/>
    <row r="4769" s="46" customFormat="1" ht="12.75"/>
    <row r="4770" s="46" customFormat="1" ht="12.75"/>
    <row r="4771" s="46" customFormat="1" ht="12.75"/>
    <row r="4772" s="46" customFormat="1" ht="12.75"/>
    <row r="4773" s="46" customFormat="1" ht="12.75"/>
    <row r="4774" s="46" customFormat="1" ht="12.75"/>
    <row r="4775" s="46" customFormat="1" ht="12.75"/>
    <row r="4776" s="46" customFormat="1" ht="12.75"/>
    <row r="4777" s="46" customFormat="1" ht="12.75"/>
    <row r="4778" s="46" customFormat="1" ht="12.75"/>
    <row r="4779" s="46" customFormat="1" ht="12.75"/>
    <row r="4780" s="46" customFormat="1" ht="12.75"/>
    <row r="4781" s="46" customFormat="1" ht="12.75"/>
    <row r="4782" s="46" customFormat="1" ht="12.75"/>
    <row r="4783" s="46" customFormat="1" ht="12.75"/>
    <row r="4784" s="46" customFormat="1" ht="12.75"/>
    <row r="4785" s="46" customFormat="1" ht="12.75"/>
    <row r="4786" s="46" customFormat="1" ht="12.75"/>
    <row r="4787" s="46" customFormat="1" ht="12.75"/>
    <row r="4788" s="46" customFormat="1" ht="12.75"/>
    <row r="4789" s="46" customFormat="1" ht="12.75"/>
    <row r="4790" s="46" customFormat="1" ht="12.75"/>
    <row r="4791" s="46" customFormat="1" ht="12.75"/>
    <row r="4792" s="46" customFormat="1" ht="12.75"/>
    <row r="4793" s="46" customFormat="1" ht="12.75"/>
    <row r="4794" s="46" customFormat="1" ht="12.75"/>
    <row r="4795" s="46" customFormat="1" ht="12.75"/>
    <row r="4796" s="46" customFormat="1" ht="12.75"/>
    <row r="4797" s="46" customFormat="1" ht="12.75"/>
    <row r="4798" s="46" customFormat="1" ht="12.75"/>
    <row r="4799" s="46" customFormat="1" ht="12.75"/>
    <row r="4800" s="46" customFormat="1" ht="12.75"/>
    <row r="4801" s="46" customFormat="1" ht="12.75"/>
    <row r="4802" s="46" customFormat="1" ht="12.75"/>
    <row r="4803" s="46" customFormat="1" ht="12.75"/>
    <row r="4804" s="46" customFormat="1" ht="12.75"/>
    <row r="4805" s="46" customFormat="1" ht="12.75"/>
    <row r="4806" s="46" customFormat="1" ht="12.75"/>
    <row r="4807" s="46" customFormat="1" ht="12.75"/>
    <row r="4808" s="46" customFormat="1" ht="12.75"/>
    <row r="4809" s="46" customFormat="1" ht="12.75"/>
    <row r="4810" s="46" customFormat="1" ht="12.75"/>
    <row r="4811" s="46" customFormat="1" ht="12.75"/>
    <row r="4812" s="46" customFormat="1" ht="12.75"/>
    <row r="4813" s="46" customFormat="1" ht="12.75"/>
    <row r="4814" s="46" customFormat="1" ht="12.75"/>
    <row r="4815" s="46" customFormat="1" ht="12.75"/>
    <row r="4816" s="46" customFormat="1" ht="12.75"/>
    <row r="4817" s="46" customFormat="1" ht="12.75"/>
    <row r="4818" s="46" customFormat="1" ht="12.75"/>
    <row r="4819" s="46" customFormat="1" ht="12.75"/>
    <row r="4820" s="46" customFormat="1" ht="12.75"/>
    <row r="4821" s="46" customFormat="1" ht="12.75"/>
    <row r="4822" s="46" customFormat="1" ht="12.75"/>
    <row r="4823" s="46" customFormat="1" ht="12.75"/>
    <row r="4824" s="46" customFormat="1" ht="12.75"/>
    <row r="4825" s="46" customFormat="1" ht="12.75"/>
    <row r="4826" s="46" customFormat="1" ht="12.75"/>
    <row r="4827" s="46" customFormat="1" ht="12.75"/>
    <row r="4828" s="46" customFormat="1" ht="12.75"/>
    <row r="4829" s="46" customFormat="1" ht="12.75"/>
    <row r="4830" s="46" customFormat="1" ht="12.75"/>
    <row r="4831" s="46" customFormat="1" ht="12.75"/>
    <row r="4832" s="46" customFormat="1" ht="12.75"/>
    <row r="4833" s="46" customFormat="1" ht="12.75"/>
    <row r="4834" s="46" customFormat="1" ht="12.75"/>
    <row r="4835" s="46" customFormat="1" ht="12.75"/>
    <row r="4836" s="46" customFormat="1" ht="12.75"/>
    <row r="4837" s="46" customFormat="1" ht="12.75"/>
    <row r="4838" s="46" customFormat="1" ht="12.75"/>
    <row r="4839" s="46" customFormat="1" ht="12.75"/>
    <row r="4840" s="46" customFormat="1" ht="12.75"/>
    <row r="4841" s="46" customFormat="1" ht="12.75"/>
    <row r="4842" s="46" customFormat="1" ht="12.75"/>
    <row r="4843" s="46" customFormat="1" ht="12.75"/>
    <row r="4844" s="46" customFormat="1" ht="12.75"/>
    <row r="4845" s="46" customFormat="1" ht="12.75"/>
    <row r="4846" s="46" customFormat="1" ht="12.75"/>
    <row r="4847" s="46" customFormat="1" ht="12.75"/>
    <row r="4848" s="46" customFormat="1" ht="12.75"/>
    <row r="4849" s="46" customFormat="1" ht="12.75"/>
    <row r="4850" s="46" customFormat="1" ht="12.75"/>
    <row r="4851" s="46" customFormat="1" ht="12.75"/>
    <row r="4852" s="46" customFormat="1" ht="12.75"/>
    <row r="4853" s="46" customFormat="1" ht="12.75"/>
    <row r="4854" s="46" customFormat="1" ht="12.75"/>
    <row r="4855" s="46" customFormat="1" ht="12.75"/>
    <row r="4856" s="46" customFormat="1" ht="12.75"/>
    <row r="4857" s="46" customFormat="1" ht="12.75"/>
    <row r="4858" s="46" customFormat="1" ht="12.75"/>
    <row r="4859" s="46" customFormat="1" ht="12.75"/>
    <row r="4860" s="46" customFormat="1" ht="12.75"/>
    <row r="4861" s="46" customFormat="1" ht="12.75"/>
    <row r="4862" s="46" customFormat="1" ht="12.75"/>
    <row r="4863" s="46" customFormat="1" ht="12.75"/>
    <row r="4864" s="46" customFormat="1" ht="12.75"/>
    <row r="4865" s="46" customFormat="1" ht="12.75"/>
    <row r="4866" s="46" customFormat="1" ht="12.75"/>
    <row r="4867" s="46" customFormat="1" ht="12.75"/>
    <row r="4868" s="46" customFormat="1" ht="12.75"/>
    <row r="4869" s="46" customFormat="1" ht="12.75"/>
    <row r="4870" s="46" customFormat="1" ht="12.75"/>
    <row r="4871" s="46" customFormat="1" ht="12.75"/>
    <row r="4872" s="46" customFormat="1" ht="12.75"/>
    <row r="4873" s="46" customFormat="1" ht="12.75"/>
    <row r="4874" s="46" customFormat="1" ht="12.75"/>
    <row r="4875" s="46" customFormat="1" ht="12.75"/>
    <row r="4876" s="46" customFormat="1" ht="12.75"/>
    <row r="4877" s="46" customFormat="1" ht="12.75"/>
    <row r="4878" s="46" customFormat="1" ht="12.75"/>
    <row r="4879" s="46" customFormat="1" ht="12.75"/>
    <row r="4880" s="46" customFormat="1" ht="12.75"/>
    <row r="4881" s="46" customFormat="1" ht="12.75"/>
    <row r="4882" s="46" customFormat="1" ht="12.75"/>
    <row r="4883" s="46" customFormat="1" ht="12.75"/>
    <row r="4884" s="46" customFormat="1" ht="12.75"/>
    <row r="4885" s="46" customFormat="1" ht="12.75"/>
    <row r="4886" s="46" customFormat="1" ht="12.75"/>
    <row r="4887" s="46" customFormat="1" ht="12.75"/>
    <row r="4888" s="46" customFormat="1" ht="12.75"/>
    <row r="4889" s="46" customFormat="1" ht="12.75"/>
    <row r="4890" s="46" customFormat="1" ht="12.75"/>
    <row r="4891" s="46" customFormat="1" ht="12.75"/>
    <row r="4892" s="46" customFormat="1" ht="12.75"/>
    <row r="4893" s="46" customFormat="1" ht="12.75"/>
    <row r="4894" s="46" customFormat="1" ht="12.75"/>
    <row r="4895" s="46" customFormat="1" ht="12.75"/>
    <row r="4896" s="46" customFormat="1" ht="12.75"/>
    <row r="4897" s="46" customFormat="1" ht="12.75"/>
    <row r="4898" s="46" customFormat="1" ht="12.75"/>
    <row r="4899" s="46" customFormat="1" ht="12.75"/>
    <row r="4900" s="46" customFormat="1" ht="12.75"/>
    <row r="4901" s="46" customFormat="1" ht="12.75"/>
    <row r="4902" s="46" customFormat="1" ht="12.75"/>
    <row r="4903" s="46" customFormat="1" ht="12.75"/>
    <row r="4904" s="46" customFormat="1" ht="12.75"/>
    <row r="4905" s="46" customFormat="1" ht="12.75"/>
    <row r="4906" s="46" customFormat="1" ht="12.75"/>
    <row r="4907" s="46" customFormat="1" ht="12.75"/>
    <row r="4908" s="46" customFormat="1" ht="12.75"/>
    <row r="4909" s="46" customFormat="1" ht="12.75"/>
    <row r="4910" s="46" customFormat="1" ht="12.75"/>
    <row r="4911" s="46" customFormat="1" ht="12.75"/>
    <row r="4912" s="46" customFormat="1" ht="12.75"/>
    <row r="4913" s="46" customFormat="1" ht="12.75"/>
    <row r="4914" s="46" customFormat="1" ht="12.75"/>
    <row r="4915" s="46" customFormat="1" ht="12.75"/>
    <row r="4916" s="46" customFormat="1" ht="12.75"/>
    <row r="4917" s="46" customFormat="1" ht="12.75"/>
    <row r="4918" s="46" customFormat="1" ht="12.75"/>
    <row r="4919" s="46" customFormat="1" ht="12.75"/>
    <row r="4920" s="46" customFormat="1" ht="12.75"/>
    <row r="4921" s="46" customFormat="1" ht="12.75"/>
    <row r="4922" s="46" customFormat="1" ht="12.75"/>
    <row r="4923" s="46" customFormat="1" ht="12.75"/>
    <row r="4924" s="46" customFormat="1" ht="12.75"/>
    <row r="4925" s="46" customFormat="1" ht="12.75"/>
    <row r="4926" s="46" customFormat="1" ht="12.75"/>
    <row r="4927" s="46" customFormat="1" ht="12.75"/>
    <row r="4928" s="46" customFormat="1" ht="12.75"/>
    <row r="4929" s="46" customFormat="1" ht="12.75"/>
    <row r="4930" s="46" customFormat="1" ht="12.75"/>
    <row r="4931" s="46" customFormat="1" ht="12.75"/>
    <row r="4932" s="46" customFormat="1" ht="12.75"/>
    <row r="4933" s="46" customFormat="1" ht="12.75"/>
    <row r="4934" s="46" customFormat="1" ht="12.75"/>
    <row r="4935" s="46" customFormat="1" ht="12.75"/>
    <row r="4936" s="46" customFormat="1" ht="12.75"/>
    <row r="4937" s="46" customFormat="1" ht="12.75"/>
    <row r="4938" s="46" customFormat="1" ht="12.75"/>
    <row r="4939" s="46" customFormat="1" ht="12.75"/>
    <row r="4940" s="46" customFormat="1" ht="12.75"/>
    <row r="4941" s="46" customFormat="1" ht="12.75"/>
    <row r="4942" s="46" customFormat="1" ht="12.75"/>
    <row r="4943" s="46" customFormat="1" ht="12.75"/>
    <row r="4944" s="46" customFormat="1" ht="12.75"/>
    <row r="4945" s="46" customFormat="1" ht="12.75"/>
    <row r="4946" s="46" customFormat="1" ht="12.75"/>
    <row r="4947" s="46" customFormat="1" ht="12.75"/>
    <row r="4948" s="46" customFormat="1" ht="12.75"/>
    <row r="4949" s="46" customFormat="1" ht="12.75"/>
    <row r="4950" s="46" customFormat="1" ht="12.75"/>
    <row r="4951" s="46" customFormat="1" ht="12.75"/>
    <row r="4952" s="46" customFormat="1" ht="12.75"/>
    <row r="4953" s="46" customFormat="1" ht="12.75"/>
    <row r="4954" s="46" customFormat="1" ht="12.75"/>
    <row r="4955" s="46" customFormat="1" ht="12.75"/>
    <row r="4956" s="46" customFormat="1" ht="12.75"/>
    <row r="4957" s="46" customFormat="1" ht="12.75"/>
    <row r="4958" s="46" customFormat="1" ht="12.75"/>
    <row r="4959" s="46" customFormat="1" ht="12.75"/>
    <row r="4960" s="46" customFormat="1" ht="12.75"/>
    <row r="4961" s="46" customFormat="1" ht="12.75"/>
    <row r="4962" s="46" customFormat="1" ht="12.75"/>
    <row r="4963" s="46" customFormat="1" ht="12.75"/>
    <row r="4964" s="46" customFormat="1" ht="12.75"/>
    <row r="4965" s="46" customFormat="1" ht="12.75"/>
    <row r="4966" s="46" customFormat="1" ht="12.75"/>
    <row r="4967" s="46" customFormat="1" ht="12.75"/>
    <row r="4968" s="46" customFormat="1" ht="12.75"/>
    <row r="4969" s="46" customFormat="1" ht="12.75"/>
    <row r="4970" s="46" customFormat="1" ht="12.75"/>
    <row r="4971" s="46" customFormat="1" ht="12.75"/>
    <row r="4972" s="46" customFormat="1" ht="12.75"/>
    <row r="4973" s="46" customFormat="1" ht="12.75"/>
    <row r="4974" s="46" customFormat="1" ht="12.75"/>
    <row r="4975" s="46" customFormat="1" ht="12.75"/>
    <row r="4976" s="46" customFormat="1" ht="12.75"/>
    <row r="4977" s="46" customFormat="1" ht="12.75"/>
    <row r="4978" s="46" customFormat="1" ht="12.75"/>
    <row r="4979" s="46" customFormat="1" ht="12.75"/>
    <row r="4980" s="46" customFormat="1" ht="12.75"/>
    <row r="4981" s="46" customFormat="1" ht="12.75"/>
    <row r="4982" s="46" customFormat="1" ht="12.75"/>
    <row r="4983" s="46" customFormat="1" ht="12.75"/>
    <row r="4984" s="46" customFormat="1" ht="12.75"/>
    <row r="4985" s="46" customFormat="1" ht="12.75"/>
    <row r="4986" s="46" customFormat="1" ht="12.75"/>
    <row r="4987" s="46" customFormat="1" ht="12.75"/>
    <row r="4988" s="46" customFormat="1" ht="12.75"/>
    <row r="4989" s="46" customFormat="1" ht="12.75"/>
    <row r="4990" s="46" customFormat="1" ht="12.75"/>
    <row r="4991" s="46" customFormat="1" ht="12.75"/>
    <row r="4992" s="46" customFormat="1" ht="12.75"/>
    <row r="4993" s="46" customFormat="1" ht="12.75"/>
    <row r="4994" s="46" customFormat="1" ht="12.75"/>
    <row r="4995" s="46" customFormat="1" ht="12.75"/>
    <row r="4996" s="46" customFormat="1" ht="12.75"/>
    <row r="4997" s="46" customFormat="1" ht="12.75"/>
    <row r="4998" s="46" customFormat="1" ht="12.75"/>
    <row r="4999" s="46" customFormat="1" ht="12.75"/>
    <row r="5000" s="46" customFormat="1" ht="12.75"/>
    <row r="5001" s="46" customFormat="1" ht="12.75"/>
    <row r="5002" s="46" customFormat="1" ht="12.75"/>
    <row r="5003" s="46" customFormat="1" ht="12.75"/>
    <row r="5004" s="46" customFormat="1" ht="12.75"/>
    <row r="5005" s="46" customFormat="1" ht="12.75"/>
    <row r="5006" s="46" customFormat="1" ht="12.75"/>
    <row r="5007" s="46" customFormat="1" ht="12.75"/>
    <row r="5008" s="46" customFormat="1" ht="12.75"/>
    <row r="5009" s="46" customFormat="1" ht="12.75"/>
    <row r="5010" s="46" customFormat="1" ht="12.75"/>
    <row r="5011" s="46" customFormat="1" ht="12.75"/>
    <row r="5012" s="46" customFormat="1" ht="12.75"/>
    <row r="5013" s="46" customFormat="1" ht="12.75"/>
    <row r="5014" s="46" customFormat="1" ht="12.75"/>
    <row r="5015" s="46" customFormat="1" ht="12.75"/>
    <row r="5016" s="46" customFormat="1" ht="12.75"/>
    <row r="5017" s="46" customFormat="1" ht="12.75"/>
    <row r="5018" s="46" customFormat="1" ht="12.75"/>
    <row r="5019" s="46" customFormat="1" ht="12.75"/>
    <row r="5020" s="46" customFormat="1" ht="12.75"/>
    <row r="5021" s="46" customFormat="1" ht="12.75"/>
    <row r="5022" s="46" customFormat="1" ht="12.75"/>
    <row r="5023" s="46" customFormat="1" ht="12.75"/>
    <row r="5024" s="46" customFormat="1" ht="12.75"/>
    <row r="5025" s="46" customFormat="1" ht="12.75"/>
    <row r="5026" s="46" customFormat="1" ht="12.75"/>
    <row r="5027" s="46" customFormat="1" ht="12.75"/>
    <row r="5028" s="46" customFormat="1" ht="12.75"/>
    <row r="5029" s="46" customFormat="1" ht="12.75"/>
    <row r="5030" s="46" customFormat="1" ht="12.75"/>
    <row r="5031" s="46" customFormat="1" ht="12.75"/>
    <row r="5032" s="46" customFormat="1" ht="12.75"/>
    <row r="5033" s="46" customFormat="1" ht="12.75"/>
    <row r="5034" s="46" customFormat="1" ht="12.75"/>
    <row r="5035" s="46" customFormat="1" ht="12.75"/>
    <row r="5036" s="46" customFormat="1" ht="12.75"/>
    <row r="5037" s="46" customFormat="1" ht="12.75"/>
    <row r="5038" s="46" customFormat="1" ht="12.75"/>
    <row r="5039" s="46" customFormat="1" ht="12.75"/>
    <row r="5040" s="46" customFormat="1" ht="12.75"/>
    <row r="5041" s="46" customFormat="1" ht="12.75"/>
    <row r="5042" s="46" customFormat="1" ht="12.75"/>
    <row r="5043" s="46" customFormat="1" ht="12.75"/>
    <row r="5044" s="46" customFormat="1" ht="12.75"/>
    <row r="5045" s="46" customFormat="1" ht="12.75"/>
    <row r="5046" s="46" customFormat="1" ht="12.75"/>
    <row r="5047" s="46" customFormat="1" ht="12.75"/>
    <row r="5048" s="46" customFormat="1" ht="12.75"/>
    <row r="5049" s="46" customFormat="1" ht="12.75"/>
    <row r="5050" s="46" customFormat="1" ht="12.75"/>
    <row r="5051" s="46" customFormat="1" ht="12.75"/>
    <row r="5052" s="46" customFormat="1" ht="12.75"/>
    <row r="5053" s="46" customFormat="1" ht="12.75"/>
    <row r="5054" s="46" customFormat="1" ht="12.75"/>
    <row r="5055" s="46" customFormat="1" ht="12.75"/>
    <row r="5056" s="46" customFormat="1" ht="12.75"/>
    <row r="5057" s="46" customFormat="1" ht="12.75"/>
    <row r="5058" s="46" customFormat="1" ht="12.75"/>
    <row r="5059" s="46" customFormat="1" ht="12.75"/>
    <row r="5060" s="46" customFormat="1" ht="12.75"/>
    <row r="5061" s="46" customFormat="1" ht="12.75"/>
    <row r="5062" s="46" customFormat="1" ht="12.75"/>
    <row r="5063" s="46" customFormat="1" ht="12.75"/>
    <row r="5064" s="46" customFormat="1" ht="12.75"/>
    <row r="5065" s="46" customFormat="1" ht="12.75"/>
    <row r="5066" s="46" customFormat="1" ht="12.75"/>
    <row r="5067" s="46" customFormat="1" ht="12.75"/>
    <row r="5068" s="46" customFormat="1" ht="12.75"/>
    <row r="5069" s="46" customFormat="1" ht="12.75"/>
    <row r="5070" s="46" customFormat="1" ht="12.75"/>
    <row r="5071" s="46" customFormat="1" ht="12.75"/>
    <row r="5072" s="46" customFormat="1" ht="12.75"/>
    <row r="5073" s="46" customFormat="1" ht="12.75"/>
    <row r="5074" s="46" customFormat="1" ht="12.75"/>
    <row r="5075" s="46" customFormat="1" ht="12.75"/>
    <row r="5076" s="46" customFormat="1" ht="12.75"/>
    <row r="5077" s="46" customFormat="1" ht="12.75"/>
    <row r="5078" s="46" customFormat="1" ht="12.75"/>
    <row r="5079" s="46" customFormat="1" ht="12.75"/>
    <row r="5080" s="46" customFormat="1" ht="12.75"/>
    <row r="5081" s="46" customFormat="1" ht="12.75"/>
    <row r="5082" s="46" customFormat="1" ht="12.75"/>
    <row r="5083" s="46" customFormat="1" ht="12.75"/>
    <row r="5084" s="46" customFormat="1" ht="12.75"/>
    <row r="5085" s="46" customFormat="1" ht="12.75"/>
    <row r="5086" s="46" customFormat="1" ht="12.75"/>
    <row r="5087" s="46" customFormat="1" ht="12.75"/>
    <row r="5088" s="46" customFormat="1" ht="12.75"/>
    <row r="5089" s="46" customFormat="1" ht="12.75"/>
    <row r="5090" s="46" customFormat="1" ht="12.75"/>
    <row r="5091" s="46" customFormat="1" ht="12.75"/>
    <row r="5092" s="46" customFormat="1" ht="12.75"/>
    <row r="5093" s="46" customFormat="1" ht="12.75"/>
    <row r="5094" s="46" customFormat="1" ht="12.75"/>
    <row r="5095" s="46" customFormat="1" ht="12.75"/>
    <row r="5096" s="46" customFormat="1" ht="12.75"/>
    <row r="5097" s="46" customFormat="1" ht="12.75"/>
    <row r="5098" s="46" customFormat="1" ht="12.75"/>
    <row r="5099" s="46" customFormat="1" ht="12.75"/>
    <row r="5100" s="46" customFormat="1" ht="12.75"/>
    <row r="5101" s="46" customFormat="1" ht="12.75"/>
    <row r="5102" s="46" customFormat="1" ht="12.75"/>
    <row r="5103" s="46" customFormat="1" ht="12.75"/>
    <row r="5104" s="46" customFormat="1" ht="12.75"/>
    <row r="5105" s="46" customFormat="1" ht="12.75"/>
    <row r="5106" s="46" customFormat="1" ht="12.75"/>
    <row r="5107" s="46" customFormat="1" ht="12.75"/>
    <row r="5108" s="46" customFormat="1" ht="12.75"/>
    <row r="5109" s="46" customFormat="1" ht="12.75"/>
    <row r="5110" s="46" customFormat="1" ht="12.75"/>
    <row r="5111" s="46" customFormat="1" ht="12.75"/>
    <row r="5112" s="46" customFormat="1" ht="12.75"/>
    <row r="5113" s="46" customFormat="1" ht="12.75"/>
    <row r="5114" s="46" customFormat="1" ht="12.75"/>
    <row r="5115" s="46" customFormat="1" ht="12.75"/>
    <row r="5116" s="46" customFormat="1" ht="12.75"/>
    <row r="5117" s="46" customFormat="1" ht="12.75"/>
    <row r="5118" s="46" customFormat="1" ht="12.75"/>
    <row r="5119" s="46" customFormat="1" ht="12.75"/>
    <row r="5120" s="46" customFormat="1" ht="12.75"/>
    <row r="5121" s="46" customFormat="1" ht="12.75"/>
    <row r="5122" s="46" customFormat="1" ht="12.75"/>
    <row r="5123" s="46" customFormat="1" ht="12.75"/>
    <row r="5124" s="46" customFormat="1" ht="12.75"/>
    <row r="5125" s="46" customFormat="1" ht="12.75"/>
    <row r="5126" s="46" customFormat="1" ht="12.75"/>
    <row r="5127" s="46" customFormat="1" ht="12.75"/>
    <row r="5128" s="46" customFormat="1" ht="12.75"/>
    <row r="5129" s="46" customFormat="1" ht="12.75"/>
    <row r="5130" s="46" customFormat="1" ht="12.75"/>
    <row r="5131" s="46" customFormat="1" ht="12.75"/>
    <row r="5132" s="46" customFormat="1" ht="12.75"/>
    <row r="5133" s="46" customFormat="1" ht="12.75"/>
    <row r="5134" s="46" customFormat="1" ht="12.75"/>
    <row r="5135" s="46" customFormat="1" ht="12.75"/>
    <row r="5136" s="46" customFormat="1" ht="12.75"/>
    <row r="5137" s="46" customFormat="1" ht="12.75"/>
    <row r="5138" s="46" customFormat="1" ht="12.75"/>
    <row r="5139" s="46" customFormat="1" ht="12.75"/>
    <row r="5140" s="46" customFormat="1" ht="12.75"/>
    <row r="5141" s="46" customFormat="1" ht="12.75"/>
    <row r="5142" s="46" customFormat="1" ht="12.75"/>
    <row r="5143" s="46" customFormat="1" ht="12.75"/>
    <row r="5144" s="46" customFormat="1" ht="12.75"/>
    <row r="5145" s="46" customFormat="1" ht="12.75"/>
    <row r="5146" s="46" customFormat="1" ht="12.75"/>
    <row r="5147" s="46" customFormat="1" ht="12.75"/>
    <row r="5148" s="46" customFormat="1" ht="12.75"/>
    <row r="5149" s="46" customFormat="1" ht="12.75"/>
    <row r="5150" s="46" customFormat="1" ht="12.75"/>
    <row r="5151" s="46" customFormat="1" ht="12.75"/>
    <row r="5152" s="46" customFormat="1" ht="12.75"/>
    <row r="5153" s="46" customFormat="1" ht="12.75"/>
    <row r="5154" s="46" customFormat="1" ht="12.75"/>
    <row r="5155" s="46" customFormat="1" ht="12.75"/>
    <row r="5156" s="46" customFormat="1" ht="12.75"/>
    <row r="5157" s="46" customFormat="1" ht="12.75"/>
    <row r="5158" s="46" customFormat="1" ht="12.75"/>
    <row r="5159" s="46" customFormat="1" ht="12.75"/>
    <row r="5160" s="46" customFormat="1" ht="12.75"/>
    <row r="5161" s="46" customFormat="1" ht="12.75"/>
    <row r="5162" s="46" customFormat="1" ht="12.75"/>
    <row r="5163" s="46" customFormat="1" ht="12.75"/>
    <row r="5164" s="46" customFormat="1" ht="12.75"/>
    <row r="5165" s="46" customFormat="1" ht="12.75"/>
    <row r="5166" s="46" customFormat="1" ht="12.75"/>
    <row r="5167" s="46" customFormat="1" ht="12.75"/>
    <row r="5168" s="46" customFormat="1" ht="12.75"/>
    <row r="5169" s="46" customFormat="1" ht="12.75"/>
    <row r="5170" s="46" customFormat="1" ht="12.75"/>
    <row r="5171" s="46" customFormat="1" ht="12.75"/>
    <row r="5172" s="46" customFormat="1" ht="12.75"/>
    <row r="5173" s="46" customFormat="1" ht="12.75"/>
    <row r="5174" s="46" customFormat="1" ht="12.75"/>
    <row r="5175" s="46" customFormat="1" ht="12.75"/>
    <row r="5176" s="46" customFormat="1" ht="12.75"/>
    <row r="5177" s="46" customFormat="1" ht="12.75"/>
    <row r="5178" s="46" customFormat="1" ht="12.75"/>
    <row r="5179" s="46" customFormat="1" ht="12.75"/>
    <row r="5180" s="46" customFormat="1" ht="12.75"/>
    <row r="5181" s="46" customFormat="1" ht="12.75"/>
    <row r="5182" s="46" customFormat="1" ht="12.75"/>
    <row r="5183" s="46" customFormat="1" ht="12.75"/>
    <row r="5184" s="46" customFormat="1" ht="12.75"/>
    <row r="5185" s="46" customFormat="1" ht="12.75"/>
    <row r="5186" s="46" customFormat="1" ht="12.75"/>
    <row r="5187" s="46" customFormat="1" ht="12.75"/>
    <row r="5188" s="46" customFormat="1" ht="12.75"/>
    <row r="5189" s="46" customFormat="1" ht="12.75"/>
    <row r="5190" s="46" customFormat="1" ht="12.75"/>
    <row r="5191" s="46" customFormat="1" ht="12.75"/>
    <row r="5192" s="46" customFormat="1" ht="12.75"/>
    <row r="5193" s="46" customFormat="1" ht="12.75"/>
    <row r="5194" s="46" customFormat="1" ht="12.75"/>
    <row r="5195" s="46" customFormat="1" ht="12.75"/>
    <row r="5196" s="46" customFormat="1" ht="12.75"/>
    <row r="5197" s="46" customFormat="1" ht="12.75"/>
    <row r="5198" s="46" customFormat="1" ht="12.75"/>
    <row r="5199" s="46" customFormat="1" ht="12.75"/>
    <row r="5200" s="46" customFormat="1" ht="12.75"/>
    <row r="5201" s="46" customFormat="1" ht="12.75"/>
    <row r="5202" s="46" customFormat="1" ht="12.75"/>
    <row r="5203" s="46" customFormat="1" ht="12.75"/>
    <row r="5204" s="46" customFormat="1" ht="12.75"/>
    <row r="5205" s="46" customFormat="1" ht="12.75"/>
    <row r="5206" s="46" customFormat="1" ht="12.75"/>
    <row r="5207" s="46" customFormat="1" ht="12.75"/>
    <row r="5208" s="46" customFormat="1" ht="12.75"/>
    <row r="5209" s="46" customFormat="1" ht="12.75"/>
    <row r="5210" s="46" customFormat="1" ht="12.75"/>
    <row r="5211" s="46" customFormat="1" ht="12.75"/>
    <row r="5212" s="46" customFormat="1" ht="12.75"/>
    <row r="5213" s="46" customFormat="1" ht="12.75"/>
    <row r="5214" s="46" customFormat="1" ht="12.75"/>
    <row r="5215" s="46" customFormat="1" ht="12.75"/>
    <row r="5216" s="46" customFormat="1" ht="12.75"/>
    <row r="5217" s="46" customFormat="1" ht="12.75"/>
    <row r="5218" s="46" customFormat="1" ht="12.75"/>
    <row r="5219" s="46" customFormat="1" ht="12.75"/>
    <row r="5220" s="46" customFormat="1" ht="12.75"/>
    <row r="5221" s="46" customFormat="1" ht="12.75"/>
    <row r="5222" s="46" customFormat="1" ht="12.75"/>
    <row r="5223" s="46" customFormat="1" ht="12.75"/>
    <row r="5224" s="46" customFormat="1" ht="12.75"/>
    <row r="5225" s="46" customFormat="1" ht="12.75"/>
    <row r="5226" s="46" customFormat="1" ht="12.75"/>
    <row r="5227" s="46" customFormat="1" ht="12.75"/>
    <row r="5228" s="46" customFormat="1" ht="12.75"/>
    <row r="5229" s="46" customFormat="1" ht="12.75"/>
    <row r="5230" s="46" customFormat="1" ht="12.75"/>
    <row r="5231" s="46" customFormat="1" ht="12.75"/>
    <row r="5232" s="46" customFormat="1" ht="12.75"/>
    <row r="5233" s="46" customFormat="1" ht="12.75"/>
    <row r="5234" s="46" customFormat="1" ht="12.75"/>
    <row r="5235" s="46" customFormat="1" ht="12.75"/>
    <row r="5236" s="46" customFormat="1" ht="12.75"/>
    <row r="5237" s="46" customFormat="1" ht="12.75"/>
    <row r="5238" s="46" customFormat="1" ht="12.75"/>
    <row r="5239" s="46" customFormat="1" ht="12.75"/>
    <row r="5240" s="46" customFormat="1" ht="12.75"/>
    <row r="5241" s="46" customFormat="1" ht="12.75"/>
    <row r="5242" s="46" customFormat="1" ht="12.75"/>
    <row r="5243" s="46" customFormat="1" ht="12.75"/>
    <row r="5244" s="46" customFormat="1" ht="12.75"/>
    <row r="5245" s="46" customFormat="1" ht="12.75"/>
    <row r="5246" s="46" customFormat="1" ht="12.75"/>
    <row r="5247" s="46" customFormat="1" ht="12.75"/>
    <row r="5248" s="46" customFormat="1" ht="12.75"/>
    <row r="5249" s="46" customFormat="1" ht="12.75"/>
    <row r="5250" s="46" customFormat="1" ht="12.75"/>
    <row r="5251" s="46" customFormat="1" ht="12.75"/>
    <row r="5252" s="46" customFormat="1" ht="12.75"/>
    <row r="5253" s="46" customFormat="1" ht="12.75"/>
    <row r="5254" s="46" customFormat="1" ht="12.75"/>
    <row r="5255" s="46" customFormat="1" ht="12.75"/>
    <row r="5256" s="46" customFormat="1" ht="12.75"/>
    <row r="5257" s="46" customFormat="1" ht="12.75"/>
    <row r="5258" s="46" customFormat="1" ht="12.75"/>
    <row r="5259" s="46" customFormat="1" ht="12.75"/>
    <row r="5260" s="46" customFormat="1" ht="12.75"/>
    <row r="5261" s="46" customFormat="1" ht="12.75"/>
    <row r="5262" s="46" customFormat="1" ht="12.75"/>
    <row r="5263" s="46" customFormat="1" ht="12.75"/>
    <row r="5264" s="46" customFormat="1" ht="12.75"/>
    <row r="5265" s="46" customFormat="1" ht="12.75"/>
    <row r="5266" s="46" customFormat="1" ht="12.75"/>
    <row r="5267" s="46" customFormat="1" ht="12.75"/>
    <row r="5268" s="46" customFormat="1" ht="12.75"/>
    <row r="5269" s="46" customFormat="1" ht="12.75"/>
    <row r="5270" s="46" customFormat="1" ht="12.75"/>
    <row r="5271" s="46" customFormat="1" ht="12.75"/>
    <row r="5272" s="46" customFormat="1" ht="12.75"/>
    <row r="5273" s="46" customFormat="1" ht="12.75"/>
    <row r="5274" s="46" customFormat="1" ht="12.75"/>
    <row r="5275" s="46" customFormat="1" ht="12.75"/>
    <row r="5276" s="46" customFormat="1" ht="12.75"/>
    <row r="5277" s="46" customFormat="1" ht="12.75"/>
    <row r="5278" s="46" customFormat="1" ht="12.75"/>
    <row r="5279" s="46" customFormat="1" ht="12.75"/>
    <row r="5280" s="46" customFormat="1" ht="12.75"/>
    <row r="5281" s="46" customFormat="1" ht="12.75"/>
    <row r="5282" s="46" customFormat="1" ht="12.75"/>
    <row r="5283" s="46" customFormat="1" ht="12.75"/>
    <row r="5284" s="46" customFormat="1" ht="12.75"/>
    <row r="5285" s="46" customFormat="1" ht="12.75"/>
    <row r="5286" s="46" customFormat="1" ht="12.75"/>
    <row r="5287" s="46" customFormat="1" ht="12.75"/>
    <row r="5288" s="46" customFormat="1" ht="12.75"/>
    <row r="5289" s="46" customFormat="1" ht="12.75"/>
    <row r="5290" s="46" customFormat="1" ht="12.75"/>
    <row r="5291" s="46" customFormat="1" ht="12.75"/>
    <row r="5292" s="46" customFormat="1" ht="12.75"/>
    <row r="5293" s="46" customFormat="1" ht="12.75"/>
    <row r="5294" s="46" customFormat="1" ht="12.75"/>
    <row r="5295" s="46" customFormat="1" ht="12.75"/>
    <row r="5296" s="46" customFormat="1" ht="12.75"/>
    <row r="5297" s="46" customFormat="1" ht="12.75"/>
    <row r="5298" s="46" customFormat="1" ht="12.75"/>
    <row r="5299" s="46" customFormat="1" ht="12.75"/>
    <row r="5300" s="46" customFormat="1" ht="12.75"/>
    <row r="5301" s="46" customFormat="1" ht="12.75"/>
    <row r="5302" s="46" customFormat="1" ht="12.75"/>
    <row r="5303" s="46" customFormat="1" ht="12.75"/>
    <row r="5304" s="46" customFormat="1" ht="12.75"/>
    <row r="5305" s="46" customFormat="1" ht="12.75"/>
    <row r="5306" s="46" customFormat="1" ht="12.75"/>
    <row r="5307" s="46" customFormat="1" ht="12.75"/>
    <row r="5308" s="46" customFormat="1" ht="12.75"/>
    <row r="5309" s="46" customFormat="1" ht="12.75"/>
    <row r="5310" s="46" customFormat="1" ht="12.75"/>
    <row r="5311" s="46" customFormat="1" ht="12.75"/>
    <row r="5312" s="46" customFormat="1" ht="12.75"/>
    <row r="5313" s="46" customFormat="1" ht="12.75"/>
    <row r="5314" s="46" customFormat="1" ht="12.75"/>
    <row r="5315" s="46" customFormat="1" ht="12.75"/>
    <row r="5316" s="46" customFormat="1" ht="12.75"/>
    <row r="5317" s="46" customFormat="1" ht="12.75"/>
    <row r="5318" s="46" customFormat="1" ht="12.75"/>
    <row r="5319" s="46" customFormat="1" ht="12.75"/>
    <row r="5320" s="46" customFormat="1" ht="12.75"/>
    <row r="5321" s="46" customFormat="1" ht="12.75"/>
    <row r="5322" s="46" customFormat="1" ht="12.75"/>
    <row r="5323" s="46" customFormat="1" ht="12.75"/>
    <row r="5324" s="46" customFormat="1" ht="12.75"/>
    <row r="5325" s="46" customFormat="1" ht="12.75"/>
    <row r="5326" s="46" customFormat="1" ht="12.75"/>
    <row r="5327" s="46" customFormat="1" ht="12.75"/>
    <row r="5328" s="46" customFormat="1" ht="12.75"/>
    <row r="5329" s="46" customFormat="1" ht="12.75"/>
    <row r="5330" s="46" customFormat="1" ht="12.75"/>
    <row r="5331" s="46" customFormat="1" ht="12.75"/>
    <row r="5332" s="46" customFormat="1" ht="12.75"/>
    <row r="5333" s="46" customFormat="1" ht="12.75"/>
    <row r="5334" s="46" customFormat="1" ht="12.75"/>
    <row r="5335" s="46" customFormat="1" ht="12.75"/>
    <row r="5336" s="46" customFormat="1" ht="12.75"/>
    <row r="5337" s="46" customFormat="1" ht="12.75"/>
    <row r="5338" s="46" customFormat="1" ht="12.75"/>
    <row r="5339" s="46" customFormat="1" ht="12.75"/>
    <row r="5340" s="46" customFormat="1" ht="12.75"/>
    <row r="5341" s="46" customFormat="1" ht="12.75"/>
    <row r="5342" s="46" customFormat="1" ht="12.75"/>
    <row r="5343" s="46" customFormat="1" ht="12.75"/>
    <row r="5344" s="46" customFormat="1" ht="12.75"/>
    <row r="5345" s="46" customFormat="1" ht="12.75"/>
    <row r="5346" s="46" customFormat="1" ht="12.75"/>
    <row r="5347" s="46" customFormat="1" ht="12.75"/>
    <row r="5348" s="46" customFormat="1" ht="12.75"/>
    <row r="5349" s="46" customFormat="1" ht="12.75"/>
    <row r="5350" s="46" customFormat="1" ht="12.75"/>
    <row r="5351" s="46" customFormat="1" ht="12.75"/>
    <row r="5352" s="46" customFormat="1" ht="12.75"/>
    <row r="5353" s="46" customFormat="1" ht="12.75"/>
    <row r="5354" s="46" customFormat="1" ht="12.75"/>
    <row r="5355" s="46" customFormat="1" ht="12.75"/>
    <row r="5356" s="46" customFormat="1" ht="12.75"/>
    <row r="5357" s="46" customFormat="1" ht="12.75"/>
    <row r="5358" s="46" customFormat="1" ht="12.75"/>
    <row r="5359" s="46" customFormat="1" ht="12.75"/>
    <row r="5360" s="46" customFormat="1" ht="12.75"/>
    <row r="5361" s="46" customFormat="1" ht="12.75"/>
    <row r="5362" s="46" customFormat="1" ht="12.75"/>
    <row r="5363" s="46" customFormat="1" ht="12.75"/>
    <row r="5364" s="46" customFormat="1" ht="12.75"/>
    <row r="5365" s="46" customFormat="1" ht="12.75"/>
    <row r="5366" s="46" customFormat="1" ht="12.75"/>
    <row r="5367" s="46" customFormat="1" ht="12.75"/>
    <row r="5368" s="46" customFormat="1" ht="12.75"/>
    <row r="5369" s="46" customFormat="1" ht="12.75"/>
    <row r="5370" s="46" customFormat="1" ht="12.75"/>
    <row r="5371" s="46" customFormat="1" ht="12.75"/>
    <row r="5372" s="46" customFormat="1" ht="12.75"/>
    <row r="5373" s="46" customFormat="1" ht="12.75"/>
    <row r="5374" s="46" customFormat="1" ht="12.75"/>
    <row r="5375" s="46" customFormat="1" ht="12.75"/>
    <row r="5376" s="46" customFormat="1" ht="12.75"/>
    <row r="5377" s="46" customFormat="1" ht="12.75"/>
    <row r="5378" s="46" customFormat="1" ht="12.75"/>
    <row r="5379" s="46" customFormat="1" ht="12.75"/>
    <row r="5380" s="46" customFormat="1" ht="12.75"/>
    <row r="5381" s="46" customFormat="1" ht="12.75"/>
    <row r="5382" s="46" customFormat="1" ht="12.75"/>
    <row r="5383" s="46" customFormat="1" ht="12.75"/>
    <row r="5384" s="46" customFormat="1" ht="12.75"/>
    <row r="5385" s="46" customFormat="1" ht="12.75"/>
    <row r="5386" s="46" customFormat="1" ht="12.75"/>
    <row r="5387" s="46" customFormat="1" ht="12.75"/>
    <row r="5388" s="46" customFormat="1" ht="12.75"/>
    <row r="5389" s="46" customFormat="1" ht="12.75"/>
    <row r="5390" s="46" customFormat="1" ht="12.75"/>
    <row r="5391" s="46" customFormat="1" ht="12.75"/>
    <row r="5392" s="46" customFormat="1" ht="12.75"/>
    <row r="5393" s="46" customFormat="1" ht="12.75"/>
    <row r="5394" s="46" customFormat="1" ht="12.75"/>
    <row r="5395" s="46" customFormat="1" ht="12.75"/>
    <row r="5396" s="46" customFormat="1" ht="12.75"/>
    <row r="5397" s="46" customFormat="1" ht="12.75"/>
    <row r="5398" s="46" customFormat="1" ht="12.75"/>
    <row r="5399" s="46" customFormat="1" ht="12.75"/>
    <row r="5400" s="46" customFormat="1" ht="12.75"/>
    <row r="5401" s="46" customFormat="1" ht="12.75"/>
    <row r="5402" s="46" customFormat="1" ht="12.75"/>
    <row r="5403" s="46" customFormat="1" ht="12.75"/>
    <row r="5404" s="46" customFormat="1" ht="12.75"/>
    <row r="5405" s="46" customFormat="1" ht="12.75"/>
    <row r="5406" s="46" customFormat="1" ht="12.75"/>
    <row r="5407" s="46" customFormat="1" ht="12.75"/>
    <row r="5408" s="46" customFormat="1" ht="12.75"/>
    <row r="5409" s="46" customFormat="1" ht="12.75"/>
    <row r="5410" s="46" customFormat="1" ht="12.75"/>
    <row r="5411" s="46" customFormat="1" ht="12.75"/>
    <row r="5412" s="46" customFormat="1" ht="12.75"/>
    <row r="5413" s="46" customFormat="1" ht="12.75"/>
    <row r="5414" s="46" customFormat="1" ht="12.75"/>
    <row r="5415" s="46" customFormat="1" ht="12.75"/>
    <row r="5416" s="46" customFormat="1" ht="12.75"/>
    <row r="5417" s="46" customFormat="1" ht="12.75"/>
    <row r="5418" s="46" customFormat="1" ht="12.75"/>
    <row r="5419" s="46" customFormat="1" ht="12.75"/>
    <row r="5420" s="46" customFormat="1" ht="12.75"/>
    <row r="5421" s="46" customFormat="1" ht="12.75"/>
    <row r="5422" s="46" customFormat="1" ht="12.75"/>
    <row r="5423" s="46" customFormat="1" ht="12.75"/>
    <row r="5424" s="46" customFormat="1" ht="12.75"/>
    <row r="5425" s="46" customFormat="1" ht="12.75"/>
    <row r="5426" s="46" customFormat="1" ht="12.75"/>
    <row r="5427" s="46" customFormat="1" ht="12.75"/>
    <row r="5428" s="46" customFormat="1" ht="12.75"/>
    <row r="5429" s="46" customFormat="1" ht="12.75"/>
    <row r="5430" s="46" customFormat="1" ht="12.75"/>
    <row r="5431" s="46" customFormat="1" ht="12.75"/>
    <row r="5432" s="46" customFormat="1" ht="12.75"/>
    <row r="5433" s="46" customFormat="1" ht="12.75"/>
    <row r="5434" s="46" customFormat="1" ht="12.75"/>
    <row r="5435" s="46" customFormat="1" ht="12.75"/>
    <row r="5436" s="46" customFormat="1" ht="12.75"/>
    <row r="5437" s="46" customFormat="1" ht="12.75"/>
    <row r="5438" s="46" customFormat="1" ht="12.75"/>
    <row r="5439" s="46" customFormat="1" ht="12.75"/>
    <row r="5440" s="46" customFormat="1" ht="12.75"/>
    <row r="5441" s="46" customFormat="1" ht="12.75"/>
    <row r="5442" s="46" customFormat="1" ht="12.75"/>
    <row r="5443" s="46" customFormat="1" ht="12.75"/>
    <row r="5444" s="46" customFormat="1" ht="12.75"/>
    <row r="5445" s="46" customFormat="1" ht="12.75"/>
    <row r="5446" s="46" customFormat="1" ht="12.75"/>
    <row r="5447" s="46" customFormat="1" ht="12.75"/>
    <row r="5448" s="46" customFormat="1" ht="12.75"/>
    <row r="5449" s="46" customFormat="1" ht="12.75"/>
    <row r="5450" s="46" customFormat="1" ht="12.75"/>
    <row r="5451" s="46" customFormat="1" ht="12.75"/>
    <row r="5452" s="46" customFormat="1" ht="12.75"/>
    <row r="5453" s="46" customFormat="1" ht="12.75"/>
    <row r="5454" s="46" customFormat="1" ht="12.75"/>
    <row r="5455" s="46" customFormat="1" ht="12.75"/>
    <row r="5456" s="46" customFormat="1" ht="12.75"/>
    <row r="5457" s="46" customFormat="1" ht="12.75"/>
    <row r="5458" s="46" customFormat="1" ht="12.75"/>
    <row r="5459" s="46" customFormat="1" ht="12.75"/>
    <row r="5460" s="46" customFormat="1" ht="12.75"/>
    <row r="5461" s="46" customFormat="1" ht="12.75"/>
    <row r="5462" s="46" customFormat="1" ht="12.75"/>
    <row r="5463" s="46" customFormat="1" ht="12.75"/>
    <row r="5464" s="46" customFormat="1" ht="12.75"/>
    <row r="5465" s="46" customFormat="1" ht="12.75"/>
    <row r="5466" s="46" customFormat="1" ht="12.75"/>
    <row r="5467" s="46" customFormat="1" ht="12.75"/>
    <row r="5468" s="46" customFormat="1" ht="12.75"/>
    <row r="5469" s="46" customFormat="1" ht="12.75"/>
    <row r="5470" s="46" customFormat="1" ht="12.75"/>
    <row r="5471" s="46" customFormat="1" ht="12.75"/>
    <row r="5472" s="46" customFormat="1" ht="12.75"/>
    <row r="5473" s="46" customFormat="1" ht="12.75"/>
    <row r="5474" s="46" customFormat="1" ht="12.75"/>
    <row r="5475" s="46" customFormat="1" ht="12.75"/>
    <row r="5476" s="46" customFormat="1" ht="12.75"/>
    <row r="5477" s="46" customFormat="1" ht="12.75"/>
    <row r="5478" s="46" customFormat="1" ht="12.75"/>
    <row r="5479" s="46" customFormat="1" ht="12.75"/>
    <row r="5480" s="46" customFormat="1" ht="12.75"/>
    <row r="5481" s="46" customFormat="1" ht="12.75"/>
    <row r="5482" s="46" customFormat="1" ht="12.75"/>
    <row r="5483" s="46" customFormat="1" ht="12.75"/>
    <row r="5484" s="46" customFormat="1" ht="12.75"/>
    <row r="5485" s="46" customFormat="1" ht="12.75"/>
    <row r="5486" s="46" customFormat="1" ht="12.75"/>
    <row r="5487" s="46" customFormat="1" ht="12.75"/>
    <row r="5488" s="46" customFormat="1" ht="12.75"/>
    <row r="5489" s="46" customFormat="1" ht="12.75"/>
    <row r="5490" s="46" customFormat="1" ht="12.75"/>
    <row r="5491" s="46" customFormat="1" ht="12.75"/>
    <row r="5492" s="46" customFormat="1" ht="12.75"/>
    <row r="5493" s="46" customFormat="1" ht="12.75"/>
    <row r="5494" s="46" customFormat="1" ht="12.75"/>
    <row r="5495" s="46" customFormat="1" ht="12.75"/>
    <row r="5496" s="46" customFormat="1" ht="12.75"/>
    <row r="5497" s="46" customFormat="1" ht="12.75"/>
    <row r="5498" s="46" customFormat="1" ht="12.75"/>
    <row r="5499" s="46" customFormat="1" ht="12.75"/>
    <row r="5500" s="46" customFormat="1" ht="12.75"/>
    <row r="5501" s="46" customFormat="1" ht="12.75"/>
    <row r="5502" s="46" customFormat="1" ht="12.75"/>
    <row r="5503" s="46" customFormat="1" ht="12.75"/>
    <row r="5504" s="46" customFormat="1" ht="12.75"/>
    <row r="5505" s="46" customFormat="1" ht="12.75"/>
    <row r="5506" s="46" customFormat="1" ht="12.75"/>
    <row r="5507" s="46" customFormat="1" ht="12.75"/>
    <row r="5508" s="46" customFormat="1" ht="12.75"/>
    <row r="5509" s="46" customFormat="1" ht="12.75"/>
    <row r="5510" s="46" customFormat="1" ht="12.75"/>
    <row r="5511" s="46" customFormat="1" ht="12.75"/>
    <row r="5512" s="46" customFormat="1" ht="12.75"/>
    <row r="5513" s="46" customFormat="1" ht="12.75"/>
    <row r="5514" s="46" customFormat="1" ht="12.75"/>
    <row r="5515" s="46" customFormat="1" ht="12.75"/>
    <row r="5516" s="46" customFormat="1" ht="12.75"/>
    <row r="5517" s="46" customFormat="1" ht="12.75"/>
    <row r="5518" s="46" customFormat="1" ht="12.75"/>
    <row r="5519" s="46" customFormat="1" ht="12.75"/>
    <row r="5520" s="46" customFormat="1" ht="12.75"/>
    <row r="5521" s="46" customFormat="1" ht="12.75"/>
    <row r="5522" s="46" customFormat="1" ht="12.75"/>
    <row r="5523" s="46" customFormat="1" ht="12.75"/>
    <row r="5524" s="46" customFormat="1" ht="12.75"/>
    <row r="5525" s="46" customFormat="1" ht="12.75"/>
    <row r="5526" s="46" customFormat="1" ht="12.75"/>
    <row r="5527" s="46" customFormat="1" ht="12.75"/>
    <row r="5528" s="46" customFormat="1" ht="12.75"/>
    <row r="5529" s="46" customFormat="1" ht="12.75"/>
    <row r="5530" s="46" customFormat="1" ht="12.75"/>
    <row r="5531" s="46" customFormat="1" ht="12.75"/>
    <row r="5532" s="46" customFormat="1" ht="12.75"/>
    <row r="5533" s="46" customFormat="1" ht="12.75"/>
    <row r="5534" s="46" customFormat="1" ht="12.75"/>
    <row r="5535" s="46" customFormat="1" ht="12.75"/>
    <row r="5536" s="46" customFormat="1" ht="12.75"/>
    <row r="5537" s="46" customFormat="1" ht="12.75"/>
    <row r="5538" s="46" customFormat="1" ht="12.75"/>
    <row r="5539" s="46" customFormat="1" ht="12.75"/>
    <row r="5540" s="46" customFormat="1" ht="12.75"/>
    <row r="5541" s="46" customFormat="1" ht="12.75"/>
    <row r="5542" s="46" customFormat="1" ht="12.75"/>
    <row r="5543" s="46" customFormat="1" ht="12.75"/>
    <row r="5544" s="46" customFormat="1" ht="12.75"/>
    <row r="5545" s="46" customFormat="1" ht="12.75"/>
    <row r="5546" s="46" customFormat="1" ht="12.75"/>
    <row r="5547" s="46" customFormat="1" ht="12.75"/>
    <row r="5548" s="46" customFormat="1" ht="12.75"/>
    <row r="5549" s="46" customFormat="1" ht="12.75"/>
    <row r="5550" s="46" customFormat="1" ht="12.75"/>
    <row r="5551" s="46" customFormat="1" ht="12.75"/>
    <row r="5552" s="46" customFormat="1" ht="12.75"/>
    <row r="5553" s="46" customFormat="1" ht="12.75"/>
    <row r="5554" s="46" customFormat="1" ht="12.75"/>
    <row r="5555" s="46" customFormat="1" ht="12.75"/>
    <row r="5556" s="46" customFormat="1" ht="12.75"/>
    <row r="5557" s="46" customFormat="1" ht="12.75"/>
    <row r="5558" s="46" customFormat="1" ht="12.75"/>
    <row r="5559" s="46" customFormat="1" ht="12.75"/>
    <row r="5560" s="46" customFormat="1" ht="12.75"/>
    <row r="5561" s="46" customFormat="1" ht="12.75"/>
    <row r="5562" s="46" customFormat="1" ht="12.75"/>
    <row r="5563" s="46" customFormat="1" ht="12.75"/>
    <row r="5564" s="46" customFormat="1" ht="12.75"/>
    <row r="5565" s="46" customFormat="1" ht="12.75"/>
    <row r="5566" s="46" customFormat="1" ht="12.75"/>
    <row r="5567" s="46" customFormat="1" ht="12.75"/>
    <row r="5568" s="46" customFormat="1" ht="12.75"/>
    <row r="5569" s="46" customFormat="1" ht="12.75"/>
    <row r="5570" s="46" customFormat="1" ht="12.75"/>
    <row r="5571" s="46" customFormat="1" ht="12.75"/>
    <row r="5572" s="46" customFormat="1" ht="12.75"/>
    <row r="5573" s="46" customFormat="1" ht="12.75"/>
    <row r="5574" s="46" customFormat="1" ht="12.75"/>
    <row r="5575" s="46" customFormat="1" ht="12.75"/>
    <row r="5576" s="46" customFormat="1" ht="12.75"/>
    <row r="5577" s="46" customFormat="1" ht="12.75"/>
    <row r="5578" s="46" customFormat="1" ht="12.75"/>
    <row r="5579" s="46" customFormat="1" ht="12.75"/>
    <row r="5580" s="46" customFormat="1" ht="12.75"/>
    <row r="5581" s="46" customFormat="1" ht="12.75"/>
    <row r="5582" s="46" customFormat="1" ht="12.75"/>
    <row r="5583" s="46" customFormat="1" ht="12.75"/>
    <row r="5584" s="46" customFormat="1" ht="12.75"/>
    <row r="5585" s="46" customFormat="1" ht="12.75"/>
    <row r="5586" s="46" customFormat="1" ht="12.75"/>
    <row r="5587" s="46" customFormat="1" ht="12.75"/>
    <row r="5588" s="46" customFormat="1" ht="12.75"/>
    <row r="5589" s="46" customFormat="1" ht="12.75"/>
    <row r="5590" s="46" customFormat="1" ht="12.75"/>
    <row r="5591" s="46" customFormat="1" ht="12.75"/>
    <row r="5592" s="46" customFormat="1" ht="12.75"/>
    <row r="5593" s="46" customFormat="1" ht="12.75"/>
    <row r="5594" s="46" customFormat="1" ht="12.75"/>
    <row r="5595" s="46" customFormat="1" ht="12.75"/>
    <row r="5596" s="46" customFormat="1" ht="12.75"/>
    <row r="5597" s="46" customFormat="1" ht="12.75"/>
    <row r="5598" s="46" customFormat="1" ht="12.75"/>
    <row r="5599" s="46" customFormat="1" ht="12.75"/>
    <row r="5600" s="46" customFormat="1" ht="12.75"/>
    <row r="5601" s="46" customFormat="1" ht="12.75"/>
    <row r="5602" s="46" customFormat="1" ht="12.75"/>
    <row r="5603" s="46" customFormat="1" ht="12.75"/>
    <row r="5604" s="46" customFormat="1" ht="12.75"/>
    <row r="5605" s="46" customFormat="1" ht="12.75"/>
    <row r="5606" s="46" customFormat="1" ht="12.75"/>
    <row r="5607" s="46" customFormat="1" ht="12.75"/>
    <row r="5608" s="46" customFormat="1" ht="12.75"/>
    <row r="5609" s="46" customFormat="1" ht="12.75"/>
    <row r="5610" s="46" customFormat="1" ht="12.75"/>
    <row r="5611" s="46" customFormat="1" ht="12.75"/>
    <row r="5612" s="46" customFormat="1" ht="12.75"/>
    <row r="5613" s="46" customFormat="1" ht="12.75"/>
    <row r="5614" s="46" customFormat="1" ht="12.75"/>
    <row r="5615" s="46" customFormat="1" ht="12.75"/>
    <row r="5616" s="46" customFormat="1" ht="12.75"/>
    <row r="5617" s="46" customFormat="1" ht="12.75"/>
    <row r="5618" s="46" customFormat="1" ht="12.75"/>
    <row r="5619" s="46" customFormat="1" ht="12.75"/>
    <row r="5620" s="46" customFormat="1" ht="12.75"/>
    <row r="5621" s="46" customFormat="1" ht="12.75"/>
    <row r="5622" s="46" customFormat="1" ht="12.75"/>
    <row r="5623" s="46" customFormat="1" ht="12.75"/>
    <row r="5624" s="46" customFormat="1" ht="12.75"/>
    <row r="5625" s="46" customFormat="1" ht="12.75"/>
    <row r="5626" s="46" customFormat="1" ht="12.75"/>
    <row r="5627" s="46" customFormat="1" ht="12.75"/>
    <row r="5628" s="46" customFormat="1" ht="12.75"/>
    <row r="5629" s="46" customFormat="1" ht="12.75"/>
    <row r="5630" s="46" customFormat="1" ht="12.75"/>
    <row r="5631" s="46" customFormat="1" ht="12.75"/>
    <row r="5632" s="46" customFormat="1" ht="12.75"/>
    <row r="5633" s="46" customFormat="1" ht="12.75"/>
    <row r="5634" s="46" customFormat="1" ht="12.75"/>
    <row r="5635" s="46" customFormat="1" ht="12.75"/>
    <row r="5636" s="46" customFormat="1" ht="12.75"/>
    <row r="5637" s="46" customFormat="1" ht="12.75"/>
    <row r="5638" s="46" customFormat="1" ht="12.75"/>
    <row r="5639" s="46" customFormat="1" ht="12.75"/>
    <row r="5640" s="46" customFormat="1" ht="12.75"/>
    <row r="5641" s="46" customFormat="1" ht="12.75"/>
    <row r="5642" s="46" customFormat="1" ht="12.75"/>
    <row r="5643" s="46" customFormat="1" ht="12.75"/>
    <row r="5644" s="46" customFormat="1" ht="12.75"/>
    <row r="5645" s="46" customFormat="1" ht="12.75"/>
    <row r="5646" s="46" customFormat="1" ht="12.75"/>
    <row r="5647" s="46" customFormat="1" ht="12.75"/>
    <row r="5648" s="46" customFormat="1" ht="12.75"/>
    <row r="5649" s="46" customFormat="1" ht="12.75"/>
    <row r="5650" s="46" customFormat="1" ht="12.75"/>
    <row r="5651" s="46" customFormat="1" ht="12.75"/>
    <row r="5652" s="46" customFormat="1" ht="12.75"/>
    <row r="5653" s="46" customFormat="1" ht="12.75"/>
    <row r="5654" s="46" customFormat="1" ht="12.75"/>
    <row r="5655" s="46" customFormat="1" ht="12.75"/>
    <row r="5656" s="46" customFormat="1" ht="12.75"/>
    <row r="5657" s="46" customFormat="1" ht="12.75"/>
    <row r="5658" s="46" customFormat="1" ht="12.75"/>
    <row r="5659" s="46" customFormat="1" ht="12.75"/>
    <row r="5660" s="46" customFormat="1" ht="12.75"/>
    <row r="5661" s="46" customFormat="1" ht="12.75"/>
    <row r="5662" s="46" customFormat="1" ht="12.75"/>
    <row r="5663" s="46" customFormat="1" ht="12.75"/>
    <row r="5664" s="46" customFormat="1" ht="12.75"/>
    <row r="5665" s="46" customFormat="1" ht="12.75"/>
    <row r="5666" s="46" customFormat="1" ht="12.75"/>
    <row r="5667" s="46" customFormat="1" ht="12.75"/>
    <row r="5668" s="46" customFormat="1" ht="12.75"/>
    <row r="5669" s="46" customFormat="1" ht="12.75"/>
    <row r="5670" s="46" customFormat="1" ht="12.75"/>
    <row r="5671" s="46" customFormat="1" ht="12.75"/>
    <row r="5672" s="46" customFormat="1" ht="12.75"/>
    <row r="5673" s="46" customFormat="1" ht="12.75"/>
    <row r="5674" s="46" customFormat="1" ht="12.75"/>
    <row r="5675" s="46" customFormat="1" ht="12.75"/>
    <row r="5676" s="46" customFormat="1" ht="12.75"/>
    <row r="5677" s="46" customFormat="1" ht="12.75"/>
    <row r="5678" s="46" customFormat="1" ht="12.75"/>
    <row r="5679" s="46" customFormat="1" ht="12.75"/>
    <row r="5680" s="46" customFormat="1" ht="12.75"/>
    <row r="5681" s="46" customFormat="1" ht="12.75"/>
    <row r="5682" s="46" customFormat="1" ht="12.75"/>
    <row r="5683" s="46" customFormat="1" ht="12.75"/>
    <row r="5684" s="46" customFormat="1" ht="12.75"/>
    <row r="5685" s="46" customFormat="1" ht="12.75"/>
    <row r="5686" s="46" customFormat="1" ht="12.75"/>
    <row r="5687" s="46" customFormat="1" ht="12.75"/>
    <row r="5688" s="46" customFormat="1" ht="12.75"/>
    <row r="5689" s="46" customFormat="1" ht="12.75"/>
    <row r="5690" s="46" customFormat="1" ht="12.75"/>
    <row r="5691" s="46" customFormat="1" ht="12.75"/>
    <row r="5692" s="46" customFormat="1" ht="12.75"/>
    <row r="5693" s="46" customFormat="1" ht="12.75"/>
    <row r="5694" s="46" customFormat="1" ht="12.75"/>
    <row r="5695" s="46" customFormat="1" ht="12.75"/>
    <row r="5696" s="46" customFormat="1" ht="12.75"/>
    <row r="5697" s="46" customFormat="1" ht="12.75"/>
    <row r="5698" s="46" customFormat="1" ht="12.75"/>
    <row r="5699" s="46" customFormat="1" ht="12.75"/>
    <row r="5700" s="46" customFormat="1" ht="12.75"/>
    <row r="5701" s="46" customFormat="1" ht="12.75"/>
    <row r="5702" s="46" customFormat="1" ht="12.75"/>
    <row r="5703" s="46" customFormat="1" ht="12.75"/>
    <row r="5704" s="46" customFormat="1" ht="12.75"/>
    <row r="5705" s="46" customFormat="1" ht="12.75"/>
    <row r="5706" s="46" customFormat="1" ht="12.75"/>
    <row r="5707" s="46" customFormat="1" ht="12.75"/>
    <row r="5708" s="46" customFormat="1" ht="12.75"/>
    <row r="5709" s="46" customFormat="1" ht="12.75"/>
    <row r="5710" s="46" customFormat="1" ht="12.75"/>
    <row r="5711" s="46" customFormat="1" ht="12.75"/>
    <row r="5712" s="46" customFormat="1" ht="12.75"/>
    <row r="5713" s="46" customFormat="1" ht="12.75"/>
    <row r="5714" s="46" customFormat="1" ht="12.75"/>
    <row r="5715" s="46" customFormat="1" ht="12.75"/>
    <row r="5716" s="46" customFormat="1" ht="12.75"/>
    <row r="5717" s="46" customFormat="1" ht="12.75"/>
    <row r="5718" s="46" customFormat="1" ht="12.75"/>
    <row r="5719" s="46" customFormat="1" ht="12.75"/>
    <row r="5720" s="46" customFormat="1" ht="12.75"/>
    <row r="5721" s="46" customFormat="1" ht="12.75"/>
    <row r="5722" s="46" customFormat="1" ht="12.75"/>
    <row r="5723" s="46" customFormat="1" ht="12.75"/>
    <row r="5724" s="46" customFormat="1" ht="12.75"/>
    <row r="5725" s="46" customFormat="1" ht="12.75"/>
    <row r="5726" s="46" customFormat="1" ht="12.75"/>
    <row r="5727" s="46" customFormat="1" ht="12.75"/>
    <row r="5728" s="46" customFormat="1" ht="12.75"/>
    <row r="5729" s="46" customFormat="1" ht="12.75"/>
    <row r="5730" s="46" customFormat="1" ht="12.75"/>
    <row r="5731" s="46" customFormat="1" ht="12.75"/>
    <row r="5732" s="46" customFormat="1" ht="12.75"/>
    <row r="5733" s="46" customFormat="1" ht="12.75"/>
    <row r="5734" s="46" customFormat="1" ht="12.75"/>
    <row r="5735" s="46" customFormat="1" ht="12.75"/>
    <row r="5736" s="46" customFormat="1" ht="12.75"/>
    <row r="5737" s="46" customFormat="1" ht="12.75"/>
    <row r="5738" s="46" customFormat="1" ht="12.75"/>
    <row r="5739" s="46" customFormat="1" ht="12.75"/>
    <row r="5740" s="46" customFormat="1" ht="12.75"/>
    <row r="5741" s="46" customFormat="1" ht="12.75"/>
    <row r="5742" s="46" customFormat="1" ht="12.75"/>
    <row r="5743" s="46" customFormat="1" ht="12.75"/>
    <row r="5744" s="46" customFormat="1" ht="12.75"/>
    <row r="5745" s="46" customFormat="1" ht="12.75"/>
    <row r="5746" s="46" customFormat="1" ht="12.75"/>
    <row r="5747" s="46" customFormat="1" ht="12.75"/>
    <row r="5748" s="46" customFormat="1" ht="12.75"/>
    <row r="5749" s="46" customFormat="1" ht="12.75"/>
    <row r="5750" s="46" customFormat="1" ht="12.75"/>
    <row r="5751" s="46" customFormat="1" ht="12.75"/>
    <row r="5752" s="46" customFormat="1" ht="12.75"/>
    <row r="5753" s="46" customFormat="1" ht="12.75"/>
    <row r="5754" s="46" customFormat="1" ht="12.75"/>
    <row r="5755" s="46" customFormat="1" ht="12.75"/>
    <row r="5756" s="46" customFormat="1" ht="12.75"/>
    <row r="5757" s="46" customFormat="1" ht="12.75"/>
    <row r="5758" s="46" customFormat="1" ht="12.75"/>
    <row r="5759" s="46" customFormat="1" ht="12.75"/>
    <row r="5760" s="46" customFormat="1" ht="12.75"/>
    <row r="5761" s="46" customFormat="1" ht="12.75"/>
    <row r="5762" s="46" customFormat="1" ht="12.75"/>
    <row r="5763" s="46" customFormat="1" ht="12.75"/>
    <row r="5764" s="46" customFormat="1" ht="12.75"/>
    <row r="5765" s="46" customFormat="1" ht="12.75"/>
    <row r="5766" s="46" customFormat="1" ht="12.75"/>
    <row r="5767" s="46" customFormat="1" ht="12.75"/>
    <row r="5768" s="46" customFormat="1" ht="12.75"/>
    <row r="5769" s="46" customFormat="1" ht="12.75"/>
    <row r="5770" s="46" customFormat="1" ht="12.75"/>
    <row r="5771" s="46" customFormat="1" ht="12.75"/>
    <row r="5772" s="46" customFormat="1" ht="12.75"/>
    <row r="5773" s="46" customFormat="1" ht="12.75"/>
    <row r="5774" s="46" customFormat="1" ht="12.75"/>
    <row r="5775" s="46" customFormat="1" ht="12.75"/>
    <row r="5776" s="46" customFormat="1" ht="12.75"/>
    <row r="5777" s="46" customFormat="1" ht="12.75"/>
    <row r="5778" s="46" customFormat="1" ht="12.75"/>
    <row r="5779" s="46" customFormat="1" ht="12.75"/>
    <row r="5780" s="46" customFormat="1" ht="12.75"/>
    <row r="5781" s="46" customFormat="1" ht="12.75"/>
    <row r="5782" s="46" customFormat="1" ht="12.75"/>
    <row r="5783" s="46" customFormat="1" ht="12.75"/>
    <row r="5784" s="46" customFormat="1" ht="12.75"/>
    <row r="5785" s="46" customFormat="1" ht="12.75"/>
    <row r="5786" s="46" customFormat="1" ht="12.75"/>
    <row r="5787" s="46" customFormat="1" ht="12.75"/>
    <row r="5788" s="46" customFormat="1" ht="12.75"/>
    <row r="5789" s="46" customFormat="1" ht="12.75"/>
    <row r="5790" s="46" customFormat="1" ht="12.75"/>
    <row r="5791" s="46" customFormat="1" ht="12.75"/>
    <row r="5792" s="46" customFormat="1" ht="12.75"/>
    <row r="5793" s="46" customFormat="1" ht="12.75"/>
    <row r="5794" s="46" customFormat="1" ht="12.75"/>
    <row r="5795" s="46" customFormat="1" ht="12.75"/>
    <row r="5796" s="46" customFormat="1" ht="12.75"/>
    <row r="5797" s="46" customFormat="1" ht="12.75"/>
    <row r="5798" s="46" customFormat="1" ht="12.75"/>
    <row r="5799" s="46" customFormat="1" ht="12.75"/>
    <row r="5800" s="46" customFormat="1" ht="12.75"/>
    <row r="5801" s="46" customFormat="1" ht="12.75"/>
    <row r="5802" s="46" customFormat="1" ht="12.75"/>
    <row r="5803" s="46" customFormat="1" ht="12.75"/>
    <row r="5804" s="46" customFormat="1" ht="12.75"/>
    <row r="5805" s="46" customFormat="1" ht="12.75"/>
    <row r="5806" s="46" customFormat="1" ht="12.75"/>
    <row r="5807" s="46" customFormat="1" ht="12.75"/>
    <row r="5808" s="46" customFormat="1" ht="12.75"/>
    <row r="5809" s="46" customFormat="1" ht="12.75"/>
    <row r="5810" s="46" customFormat="1" ht="12.75"/>
    <row r="5811" s="46" customFormat="1" ht="12.75"/>
    <row r="5812" s="46" customFormat="1" ht="12.75"/>
    <row r="5813" s="46" customFormat="1" ht="12.75"/>
    <row r="5814" s="46" customFormat="1" ht="12.75"/>
    <row r="5815" s="46" customFormat="1" ht="12.75"/>
    <row r="5816" s="46" customFormat="1" ht="12.75"/>
    <row r="5817" s="46" customFormat="1" ht="12.75"/>
    <row r="5818" s="46" customFormat="1" ht="12.75"/>
    <row r="5819" s="46" customFormat="1" ht="12.75"/>
    <row r="5820" s="46" customFormat="1" ht="12.75"/>
    <row r="5821" s="46" customFormat="1" ht="12.75"/>
    <row r="5822" s="46" customFormat="1" ht="12.75"/>
    <row r="5823" s="46" customFormat="1" ht="12.75"/>
    <row r="5824" s="46" customFormat="1" ht="12.75"/>
    <row r="5825" s="46" customFormat="1" ht="12.75"/>
    <row r="5826" s="46" customFormat="1" ht="12.75"/>
    <row r="5827" s="46" customFormat="1" ht="12.75"/>
    <row r="5828" s="46" customFormat="1" ht="12.75"/>
    <row r="5829" s="46" customFormat="1" ht="12.75"/>
    <row r="5830" s="46" customFormat="1" ht="12.75"/>
    <row r="5831" s="46" customFormat="1" ht="12.75"/>
    <row r="5832" s="46" customFormat="1" ht="12.75"/>
    <row r="5833" s="46" customFormat="1" ht="12.75"/>
    <row r="5834" s="46" customFormat="1" ht="12.75"/>
    <row r="5835" s="46" customFormat="1" ht="12.75"/>
    <row r="5836" s="46" customFormat="1" ht="12.75"/>
    <row r="5837" s="46" customFormat="1" ht="12.75"/>
    <row r="5838" s="46" customFormat="1" ht="12.75"/>
    <row r="5839" s="46" customFormat="1" ht="12.75"/>
    <row r="5840" s="46" customFormat="1" ht="12.75"/>
    <row r="5841" s="46" customFormat="1" ht="12.75"/>
    <row r="5842" s="46" customFormat="1" ht="12.75"/>
    <row r="5843" s="46" customFormat="1" ht="12.75"/>
    <row r="5844" s="46" customFormat="1" ht="12.75"/>
    <row r="5845" s="46" customFormat="1" ht="12.75"/>
    <row r="5846" s="46" customFormat="1" ht="12.75"/>
    <row r="5847" s="46" customFormat="1" ht="12.75"/>
    <row r="5848" s="46" customFormat="1" ht="12.75"/>
    <row r="5849" s="46" customFormat="1" ht="12.75"/>
    <row r="5850" s="46" customFormat="1" ht="12.75"/>
    <row r="5851" s="46" customFormat="1" ht="12.75"/>
    <row r="5852" s="46" customFormat="1" ht="12.75"/>
    <row r="5853" s="46" customFormat="1" ht="12.75"/>
    <row r="5854" s="46" customFormat="1" ht="12.75"/>
    <row r="5855" s="46" customFormat="1" ht="12.75"/>
    <row r="5856" s="46" customFormat="1" ht="12.75"/>
    <row r="5857" s="46" customFormat="1" ht="12.75"/>
    <row r="5858" s="46" customFormat="1" ht="12.75"/>
    <row r="5859" s="46" customFormat="1" ht="12.75"/>
    <row r="5860" s="46" customFormat="1" ht="12.75"/>
    <row r="5861" s="46" customFormat="1" ht="12.75"/>
    <row r="5862" s="46" customFormat="1" ht="12.75"/>
    <row r="5863" s="46" customFormat="1" ht="12.75"/>
    <row r="5864" s="46" customFormat="1" ht="12.75"/>
    <row r="5865" s="46" customFormat="1" ht="12.75"/>
    <row r="5866" s="46" customFormat="1" ht="12.75"/>
    <row r="5867" s="46" customFormat="1" ht="12.75"/>
    <row r="5868" s="46" customFormat="1" ht="12.75"/>
    <row r="5869" s="46" customFormat="1" ht="12.75"/>
    <row r="5870" s="46" customFormat="1" ht="12.75"/>
    <row r="5871" s="46" customFormat="1" ht="12.75"/>
    <row r="5872" s="46" customFormat="1" ht="12.75"/>
    <row r="5873" s="46" customFormat="1" ht="12.75"/>
    <row r="5874" s="46" customFormat="1" ht="12.75"/>
    <row r="5875" s="46" customFormat="1" ht="12.75"/>
    <row r="5876" s="46" customFormat="1" ht="12.75"/>
    <row r="5877" s="46" customFormat="1" ht="12.75"/>
    <row r="5878" s="46" customFormat="1" ht="12.75"/>
    <row r="5879" s="46" customFormat="1" ht="12.75"/>
    <row r="5880" s="46" customFormat="1" ht="12.75"/>
    <row r="5881" s="46" customFormat="1" ht="12.75"/>
    <row r="5882" s="46" customFormat="1" ht="12.75"/>
    <row r="5883" s="46" customFormat="1" ht="12.75"/>
    <row r="5884" s="46" customFormat="1" ht="12.75"/>
    <row r="5885" s="46" customFormat="1" ht="12.75"/>
    <row r="5886" s="46" customFormat="1" ht="12.75"/>
    <row r="5887" s="46" customFormat="1" ht="12.75"/>
    <row r="5888" s="46" customFormat="1" ht="12.75"/>
    <row r="5889" s="46" customFormat="1" ht="12.75"/>
    <row r="5890" s="46" customFormat="1" ht="12.75"/>
    <row r="5891" s="46" customFormat="1" ht="12.75"/>
    <row r="5892" s="46" customFormat="1" ht="12.75"/>
    <row r="5893" s="46" customFormat="1" ht="12.75"/>
    <row r="5894" s="46" customFormat="1" ht="12.75"/>
    <row r="5895" s="46" customFormat="1" ht="12.75"/>
    <row r="5896" s="46" customFormat="1" ht="12.75"/>
    <row r="5897" s="46" customFormat="1" ht="12.75"/>
    <row r="5898" s="46" customFormat="1" ht="12.75"/>
    <row r="5899" s="46" customFormat="1" ht="12.75"/>
    <row r="5900" s="46" customFormat="1" ht="12.75"/>
    <row r="5901" s="46" customFormat="1" ht="12.75"/>
    <row r="5902" s="46" customFormat="1" ht="12.75"/>
    <row r="5903" s="46" customFormat="1" ht="12.75"/>
    <row r="5904" s="46" customFormat="1" ht="12.75"/>
    <row r="5905" s="46" customFormat="1" ht="12.75"/>
    <row r="5906" s="46" customFormat="1" ht="12.75"/>
    <row r="5907" s="46" customFormat="1" ht="12.75"/>
    <row r="5908" s="46" customFormat="1" ht="12.75"/>
    <row r="5909" s="46" customFormat="1" ht="12.75"/>
    <row r="5910" s="46" customFormat="1" ht="12.75"/>
    <row r="5911" s="46" customFormat="1" ht="12.75"/>
    <row r="5912" s="46" customFormat="1" ht="12.75"/>
    <row r="5913" s="46" customFormat="1" ht="12.75"/>
    <row r="5914" s="46" customFormat="1" ht="12.75"/>
    <row r="5915" s="46" customFormat="1" ht="12.75"/>
    <row r="5916" s="46" customFormat="1" ht="12.75"/>
    <row r="5917" s="46" customFormat="1" ht="12.75"/>
    <row r="5918" s="46" customFormat="1" ht="12.75"/>
    <row r="5919" s="46" customFormat="1" ht="12.75"/>
    <row r="5920" s="46" customFormat="1" ht="12.75"/>
    <row r="5921" s="46" customFormat="1" ht="12.75"/>
    <row r="5922" s="46" customFormat="1" ht="12.75"/>
    <row r="5923" s="46" customFormat="1" ht="12.75"/>
    <row r="5924" s="46" customFormat="1" ht="12.75"/>
    <row r="5925" s="46" customFormat="1" ht="12.75"/>
    <row r="5926" s="46" customFormat="1" ht="12.75"/>
    <row r="5927" s="46" customFormat="1" ht="12.75"/>
    <row r="5928" s="46" customFormat="1" ht="12.75"/>
    <row r="5929" s="46" customFormat="1" ht="12.75"/>
    <row r="5930" s="46" customFormat="1" ht="12.75"/>
    <row r="5931" s="46" customFormat="1" ht="12.75"/>
    <row r="5932" s="46" customFormat="1" ht="12.75"/>
    <row r="5933" s="46" customFormat="1" ht="12.75"/>
    <row r="5934" s="46" customFormat="1" ht="12.75"/>
    <row r="5935" s="46" customFormat="1" ht="12.75"/>
    <row r="5936" s="46" customFormat="1" ht="12.75"/>
    <row r="5937" s="46" customFormat="1" ht="12.75"/>
    <row r="5938" s="46" customFormat="1" ht="12.75"/>
    <row r="5939" s="46" customFormat="1" ht="12.75"/>
    <row r="5940" s="46" customFormat="1" ht="12.75"/>
    <row r="5941" s="46" customFormat="1" ht="12.75"/>
    <row r="5942" s="46" customFormat="1" ht="12.75"/>
    <row r="5943" s="46" customFormat="1" ht="12.75"/>
    <row r="5944" s="46" customFormat="1" ht="12.75"/>
    <row r="5945" s="46" customFormat="1" ht="12.75"/>
    <row r="5946" s="46" customFormat="1" ht="12.75"/>
    <row r="5947" s="46" customFormat="1" ht="12.75"/>
    <row r="5948" s="46" customFormat="1" ht="12.75"/>
    <row r="5949" s="46" customFormat="1" ht="12.75"/>
    <row r="5950" s="46" customFormat="1" ht="12.75"/>
    <row r="5951" s="46" customFormat="1" ht="12.75"/>
    <row r="5952" s="46" customFormat="1" ht="12.75"/>
    <row r="5953" s="46" customFormat="1" ht="12.75"/>
    <row r="5954" s="46" customFormat="1" ht="12.75"/>
    <row r="5955" s="46" customFormat="1" ht="12.75"/>
    <row r="5956" s="46" customFormat="1" ht="12.75"/>
    <row r="5957" s="46" customFormat="1" ht="12.75"/>
    <row r="5958" s="46" customFormat="1" ht="12.75"/>
    <row r="5959" s="46" customFormat="1" ht="12.75"/>
    <row r="5960" s="46" customFormat="1" ht="12.75"/>
    <row r="5961" s="46" customFormat="1" ht="12.75"/>
    <row r="5962" s="46" customFormat="1" ht="12.75"/>
    <row r="5963" s="46" customFormat="1" ht="12.75"/>
    <row r="5964" s="46" customFormat="1" ht="12.75"/>
    <row r="5965" s="46" customFormat="1" ht="12.75"/>
    <row r="5966" s="46" customFormat="1" ht="12.75"/>
    <row r="5967" s="46" customFormat="1" ht="12.75"/>
    <row r="5968" s="46" customFormat="1" ht="12.75"/>
    <row r="5969" s="46" customFormat="1" ht="12.75"/>
    <row r="5970" s="46" customFormat="1" ht="12.75"/>
    <row r="5971" s="46" customFormat="1" ht="12.75"/>
    <row r="5972" s="46" customFormat="1" ht="12.75"/>
    <row r="5973" s="46" customFormat="1" ht="12.75"/>
    <row r="5974" s="46" customFormat="1" ht="12.75"/>
    <row r="5975" s="46" customFormat="1" ht="12.75"/>
    <row r="5976" s="46" customFormat="1" ht="12.75"/>
    <row r="5977" s="46" customFormat="1" ht="12.75"/>
    <row r="5978" s="46" customFormat="1" ht="12.75"/>
    <row r="5979" s="46" customFormat="1" ht="12.75"/>
    <row r="5980" s="46" customFormat="1" ht="12.75"/>
    <row r="5981" s="46" customFormat="1" ht="12.75"/>
    <row r="5982" s="46" customFormat="1" ht="12.75"/>
    <row r="5983" s="46" customFormat="1" ht="12.75"/>
    <row r="5984" s="46" customFormat="1" ht="12.75"/>
    <row r="5985" s="46" customFormat="1" ht="12.75"/>
    <row r="5986" s="46" customFormat="1" ht="12.75"/>
    <row r="5987" s="46" customFormat="1" ht="12.75"/>
    <row r="5988" s="46" customFormat="1" ht="12.75"/>
    <row r="5989" s="46" customFormat="1" ht="12.75"/>
    <row r="5990" s="46" customFormat="1" ht="12.75"/>
    <row r="5991" s="46" customFormat="1" ht="12.75"/>
    <row r="5992" s="46" customFormat="1" ht="12.75"/>
    <row r="5993" s="46" customFormat="1" ht="12.75"/>
    <row r="5994" s="46" customFormat="1" ht="12.75"/>
    <row r="5995" s="46" customFormat="1" ht="12.75"/>
    <row r="5996" s="46" customFormat="1" ht="12.75"/>
    <row r="5997" s="46" customFormat="1" ht="12.75"/>
    <row r="5998" s="46" customFormat="1" ht="12.75"/>
    <row r="5999" s="46" customFormat="1" ht="12.75"/>
    <row r="6000" s="46" customFormat="1" ht="12.75"/>
    <row r="6001" s="46" customFormat="1" ht="12.75"/>
    <row r="6002" s="46" customFormat="1" ht="12.75"/>
    <row r="6003" s="46" customFormat="1" ht="12.75"/>
    <row r="6004" s="46" customFormat="1" ht="12.75"/>
    <row r="6005" s="46" customFormat="1" ht="12.75"/>
    <row r="6006" s="46" customFormat="1" ht="12.75"/>
    <row r="6007" s="46" customFormat="1" ht="12.75"/>
    <row r="6008" s="46" customFormat="1" ht="12.75"/>
    <row r="6009" s="46" customFormat="1" ht="12.75"/>
    <row r="6010" s="46" customFormat="1" ht="12.75"/>
    <row r="6011" s="46" customFormat="1" ht="12.75"/>
    <row r="6012" s="46" customFormat="1" ht="12.75"/>
    <row r="6013" s="46" customFormat="1" ht="12.75"/>
    <row r="6014" s="46" customFormat="1" ht="12.75"/>
    <row r="6015" s="46" customFormat="1" ht="12.75"/>
    <row r="6016" s="46" customFormat="1" ht="12.75"/>
    <row r="6017" s="46" customFormat="1" ht="12.75"/>
    <row r="6018" s="46" customFormat="1" ht="12.75"/>
    <row r="6019" s="46" customFormat="1" ht="12.75"/>
    <row r="6020" s="46" customFormat="1" ht="12.75"/>
    <row r="6021" s="46" customFormat="1" ht="12.75"/>
    <row r="6022" s="46" customFormat="1" ht="12.75"/>
    <row r="6023" s="46" customFormat="1" ht="12.75"/>
    <row r="6024" s="46" customFormat="1" ht="12.75"/>
    <row r="6025" s="46" customFormat="1" ht="12.75"/>
    <row r="6026" s="46" customFormat="1" ht="12.75"/>
    <row r="6027" s="46" customFormat="1" ht="12.75"/>
    <row r="6028" s="46" customFormat="1" ht="12.75"/>
    <row r="6029" s="46" customFormat="1" ht="12.75"/>
    <row r="6030" s="46" customFormat="1" ht="12.75"/>
    <row r="6031" s="46" customFormat="1" ht="12.75"/>
    <row r="6032" s="46" customFormat="1" ht="12.75"/>
    <row r="6033" s="46" customFormat="1" ht="12.75"/>
    <row r="6034" s="46" customFormat="1" ht="12.75"/>
    <row r="6035" s="46" customFormat="1" ht="12.75"/>
    <row r="6036" s="46" customFormat="1" ht="12.75"/>
    <row r="6037" s="46" customFormat="1" ht="12.75"/>
    <row r="6038" s="46" customFormat="1" ht="12.75"/>
    <row r="6039" s="46" customFormat="1" ht="12.75"/>
    <row r="6040" s="46" customFormat="1" ht="12.75"/>
    <row r="6041" s="46" customFormat="1" ht="12.75"/>
    <row r="6042" s="46" customFormat="1" ht="12.75"/>
    <row r="6043" s="46" customFormat="1" ht="12.75"/>
    <row r="6044" s="46" customFormat="1" ht="12.75"/>
    <row r="6045" s="46" customFormat="1" ht="12.75"/>
    <row r="6046" s="46" customFormat="1" ht="12.75"/>
    <row r="6047" s="46" customFormat="1" ht="12.75"/>
    <row r="6048" s="46" customFormat="1" ht="12.75"/>
    <row r="6049" s="46" customFormat="1" ht="12.75"/>
    <row r="6050" s="46" customFormat="1" ht="12.75"/>
    <row r="6051" s="46" customFormat="1" ht="12.75"/>
    <row r="6052" s="46" customFormat="1" ht="12.75"/>
    <row r="6053" s="46" customFormat="1" ht="12.75"/>
    <row r="6054" s="46" customFormat="1" ht="12.75"/>
    <row r="6055" s="46" customFormat="1" ht="12.75"/>
    <row r="6056" s="46" customFormat="1" ht="12.75"/>
    <row r="6057" s="46" customFormat="1" ht="12.75"/>
    <row r="6058" s="46" customFormat="1" ht="12.75"/>
    <row r="6059" s="46" customFormat="1" ht="12.75"/>
    <row r="6060" s="46" customFormat="1" ht="12.75"/>
    <row r="6061" s="46" customFormat="1" ht="12.75"/>
    <row r="6062" s="46" customFormat="1" ht="12.75"/>
    <row r="6063" s="46" customFormat="1" ht="12.75"/>
    <row r="6064" s="46" customFormat="1" ht="12.75"/>
    <row r="6065" s="46" customFormat="1" ht="12.75"/>
    <row r="6066" s="46" customFormat="1" ht="12.75"/>
    <row r="6067" s="46" customFormat="1" ht="12.75"/>
    <row r="6068" s="46" customFormat="1" ht="12.75"/>
    <row r="6069" s="46" customFormat="1" ht="12.75"/>
    <row r="6070" s="46" customFormat="1" ht="12.75"/>
    <row r="6071" s="46" customFormat="1" ht="12.75"/>
    <row r="6072" s="46" customFormat="1" ht="12.75"/>
    <row r="6073" s="46" customFormat="1" ht="12.75"/>
    <row r="6074" s="46" customFormat="1" ht="12.75"/>
    <row r="6075" s="46" customFormat="1" ht="12.75"/>
    <row r="6076" s="46" customFormat="1" ht="12.75"/>
    <row r="6077" s="46" customFormat="1" ht="12.75"/>
    <row r="6078" s="46" customFormat="1" ht="12.75"/>
    <row r="6079" s="46" customFormat="1" ht="12.75"/>
    <row r="6080" s="46" customFormat="1" ht="12.75"/>
    <row r="6081" s="46" customFormat="1" ht="12.75"/>
    <row r="6082" s="46" customFormat="1" ht="12.75"/>
    <row r="6083" s="46" customFormat="1" ht="12.75"/>
    <row r="6084" s="46" customFormat="1" ht="12.75"/>
    <row r="6085" s="46" customFormat="1" ht="12.75"/>
    <row r="6086" s="46" customFormat="1" ht="12.75"/>
    <row r="6087" s="46" customFormat="1" ht="12.75"/>
    <row r="6088" s="46" customFormat="1" ht="12.75"/>
    <row r="6089" s="46" customFormat="1" ht="12.75"/>
    <row r="6090" s="46" customFormat="1" ht="12.75"/>
    <row r="6091" s="46" customFormat="1" ht="12.75"/>
    <row r="6092" s="46" customFormat="1" ht="12.75"/>
    <row r="6093" s="46" customFormat="1" ht="12.75"/>
    <row r="6094" s="46" customFormat="1" ht="12.75"/>
    <row r="6095" s="46" customFormat="1" ht="12.75"/>
    <row r="6096" s="46" customFormat="1" ht="12.75"/>
    <row r="6097" s="46" customFormat="1" ht="12.75"/>
    <row r="6098" s="46" customFormat="1" ht="12.75"/>
    <row r="6099" s="46" customFormat="1" ht="12.75"/>
    <row r="6100" s="46" customFormat="1" ht="12.75"/>
    <row r="6101" s="46" customFormat="1" ht="12.75"/>
    <row r="6102" s="46" customFormat="1" ht="12.75"/>
    <row r="6103" s="46" customFormat="1" ht="12.75"/>
    <row r="6104" s="46" customFormat="1" ht="12.75"/>
    <row r="6105" s="46" customFormat="1" ht="12.75"/>
    <row r="6106" s="46" customFormat="1" ht="12.75"/>
    <row r="6107" s="46" customFormat="1" ht="12.75"/>
    <row r="6108" s="46" customFormat="1" ht="12.75"/>
    <row r="6109" s="46" customFormat="1" ht="12.75"/>
    <row r="6110" s="46" customFormat="1" ht="12.75"/>
    <row r="6111" s="46" customFormat="1" ht="12.75"/>
    <row r="6112" s="46" customFormat="1" ht="12.75"/>
    <row r="6113" s="46" customFormat="1" ht="12.75"/>
    <row r="6114" s="46" customFormat="1" ht="12.75"/>
    <row r="6115" s="46" customFormat="1" ht="12.75"/>
    <row r="6116" s="46" customFormat="1" ht="12.75"/>
    <row r="6117" s="46" customFormat="1" ht="12.75"/>
    <row r="6118" s="46" customFormat="1" ht="12.75"/>
    <row r="6119" s="46" customFormat="1" ht="12.75"/>
    <row r="6120" s="46" customFormat="1" ht="12.75"/>
    <row r="6121" s="46" customFormat="1" ht="12.75"/>
    <row r="6122" s="46" customFormat="1" ht="12.75"/>
    <row r="6123" s="46" customFormat="1" ht="12.75"/>
    <row r="6124" s="46" customFormat="1" ht="12.75"/>
    <row r="6125" s="46" customFormat="1" ht="12.75"/>
    <row r="6126" s="46" customFormat="1" ht="12.75"/>
    <row r="6127" s="46" customFormat="1" ht="12.75"/>
    <row r="6128" s="46" customFormat="1" ht="12.75"/>
    <row r="6129" s="46" customFormat="1" ht="12.75"/>
    <row r="6130" s="46" customFormat="1" ht="12.75"/>
    <row r="6131" s="46" customFormat="1" ht="12.75"/>
    <row r="6132" s="46" customFormat="1" ht="12.75"/>
    <row r="6133" s="46" customFormat="1" ht="12.75"/>
    <row r="6134" s="46" customFormat="1" ht="12.75"/>
    <row r="6135" s="46" customFormat="1" ht="12.75"/>
    <row r="6136" s="46" customFormat="1" ht="12.75"/>
    <row r="6137" s="46" customFormat="1" ht="12.75"/>
    <row r="6138" s="46" customFormat="1" ht="12.75"/>
    <row r="6139" s="46" customFormat="1" ht="12.75"/>
    <row r="6140" s="46" customFormat="1" ht="12.75"/>
    <row r="6141" s="46" customFormat="1" ht="12.75"/>
    <row r="6142" s="46" customFormat="1" ht="12.75"/>
    <row r="6143" s="46" customFormat="1" ht="12.75"/>
    <row r="6144" s="46" customFormat="1" ht="12.75"/>
    <row r="6145" s="46" customFormat="1" ht="12.75"/>
    <row r="6146" s="46" customFormat="1" ht="12.75"/>
    <row r="6147" s="46" customFormat="1" ht="12.75"/>
    <row r="6148" s="46" customFormat="1" ht="12.75"/>
    <row r="6149" s="46" customFormat="1" ht="12.75"/>
    <row r="6150" s="46" customFormat="1" ht="12.75"/>
    <row r="6151" s="46" customFormat="1" ht="12.75"/>
    <row r="6152" s="46" customFormat="1" ht="12.75"/>
    <row r="6153" s="46" customFormat="1" ht="12.75"/>
    <row r="6154" s="46" customFormat="1" ht="12.75"/>
    <row r="6155" s="46" customFormat="1" ht="12.75"/>
    <row r="6156" s="46" customFormat="1" ht="12.75"/>
    <row r="6157" s="46" customFormat="1" ht="12.75"/>
    <row r="6158" s="46" customFormat="1" ht="12.75"/>
    <row r="6159" s="46" customFormat="1" ht="12.75"/>
    <row r="6160" s="46" customFormat="1" ht="12.75"/>
    <row r="6161" s="46" customFormat="1" ht="12.75"/>
    <row r="6162" s="46" customFormat="1" ht="12.75"/>
    <row r="6163" s="46" customFormat="1" ht="12.75"/>
    <row r="6164" s="46" customFormat="1" ht="12.75"/>
    <row r="6165" s="46" customFormat="1" ht="12.75"/>
    <row r="6166" s="46" customFormat="1" ht="12.75"/>
    <row r="6167" s="46" customFormat="1" ht="12.75"/>
    <row r="6168" s="46" customFormat="1" ht="12.75"/>
    <row r="6169" s="46" customFormat="1" ht="12.75"/>
    <row r="6170" s="46" customFormat="1" ht="12.75"/>
    <row r="6171" s="46" customFormat="1" ht="12.75"/>
    <row r="6172" s="46" customFormat="1" ht="12.75"/>
    <row r="6173" s="46" customFormat="1" ht="12.75"/>
    <row r="6174" s="46" customFormat="1" ht="12.75"/>
    <row r="6175" s="46" customFormat="1" ht="12.75"/>
    <row r="6176" s="46" customFormat="1" ht="12.75"/>
    <row r="6177" s="46" customFormat="1" ht="12.75"/>
    <row r="6178" s="46" customFormat="1" ht="12.75"/>
    <row r="6179" s="46" customFormat="1" ht="12.75"/>
    <row r="6180" s="46" customFormat="1" ht="12.75"/>
    <row r="6181" s="46" customFormat="1" ht="12.75"/>
    <row r="6182" s="46" customFormat="1" ht="12.75"/>
    <row r="6183" s="46" customFormat="1" ht="12.75"/>
    <row r="6184" s="46" customFormat="1" ht="12.75"/>
    <row r="6185" s="46" customFormat="1" ht="12.75"/>
    <row r="6186" s="46" customFormat="1" ht="12.75"/>
    <row r="6187" s="46" customFormat="1" ht="12.75"/>
    <row r="6188" s="46" customFormat="1" ht="12.75"/>
    <row r="6189" s="46" customFormat="1" ht="12.75"/>
    <row r="6190" s="46" customFormat="1" ht="12.75"/>
    <row r="6191" s="46" customFormat="1" ht="12.75"/>
    <row r="6192" s="46" customFormat="1" ht="12.75"/>
    <row r="6193" s="46" customFormat="1" ht="12.75"/>
    <row r="6194" s="46" customFormat="1" ht="12.75"/>
    <row r="6195" s="46" customFormat="1" ht="12.75"/>
    <row r="6196" s="46" customFormat="1" ht="12.75"/>
    <row r="6197" s="46" customFormat="1" ht="12.75"/>
    <row r="6198" s="46" customFormat="1" ht="12.75"/>
    <row r="6199" s="46" customFormat="1" ht="12.75"/>
    <row r="6200" s="46" customFormat="1" ht="12.75"/>
    <row r="6201" s="46" customFormat="1" ht="12.75"/>
    <row r="6202" s="46" customFormat="1" ht="12.75"/>
    <row r="6203" s="46" customFormat="1" ht="12.75"/>
    <row r="6204" s="46" customFormat="1" ht="12.75"/>
    <row r="6205" s="46" customFormat="1" ht="12.75"/>
    <row r="6206" s="46" customFormat="1" ht="12.75"/>
    <row r="6207" s="46" customFormat="1" ht="12.75"/>
    <row r="6208" s="46" customFormat="1" ht="12.75"/>
    <row r="6209" s="46" customFormat="1" ht="12.75"/>
    <row r="6210" s="46" customFormat="1" ht="12.75"/>
    <row r="6211" s="46" customFormat="1" ht="12.75"/>
    <row r="6212" s="46" customFormat="1" ht="12.75"/>
    <row r="6213" s="46" customFormat="1" ht="12.75"/>
    <row r="6214" s="46" customFormat="1" ht="12.75"/>
    <row r="6215" s="46" customFormat="1" ht="12.75"/>
    <row r="6216" s="46" customFormat="1" ht="12.75"/>
    <row r="6217" s="46" customFormat="1" ht="12.75"/>
    <row r="6218" s="46" customFormat="1" ht="12.75"/>
    <row r="6219" s="46" customFormat="1" ht="12.75"/>
    <row r="6220" s="46" customFormat="1" ht="12.75"/>
    <row r="6221" s="46" customFormat="1" ht="12.75"/>
    <row r="6222" s="46" customFormat="1" ht="12.75"/>
    <row r="6223" s="46" customFormat="1" ht="12.75"/>
    <row r="6224" s="46" customFormat="1" ht="12.75"/>
    <row r="6225" s="46" customFormat="1" ht="12.75"/>
    <row r="6226" s="46" customFormat="1" ht="12.75"/>
    <row r="6227" s="46" customFormat="1" ht="12.75"/>
    <row r="6228" s="46" customFormat="1" ht="12.75"/>
    <row r="6229" s="46" customFormat="1" ht="12.75"/>
    <row r="6230" s="46" customFormat="1" ht="12.75"/>
    <row r="6231" s="46" customFormat="1" ht="12.75"/>
    <row r="6232" s="46" customFormat="1" ht="12.75"/>
    <row r="6233" s="46" customFormat="1" ht="12.75"/>
    <row r="6234" s="46" customFormat="1" ht="12.75"/>
    <row r="6235" s="46" customFormat="1" ht="12.75"/>
    <row r="6236" s="46" customFormat="1" ht="12.75"/>
    <row r="6237" s="46" customFormat="1" ht="12.75"/>
    <row r="6238" s="46" customFormat="1" ht="12.75"/>
    <row r="6239" s="46" customFormat="1" ht="12.75"/>
    <row r="6240" s="46" customFormat="1" ht="12.75"/>
    <row r="6241" s="46" customFormat="1" ht="12.75"/>
    <row r="6242" s="46" customFormat="1" ht="12.75"/>
    <row r="6243" s="46" customFormat="1" ht="12.75"/>
    <row r="6244" s="46" customFormat="1" ht="12.75"/>
    <row r="6245" s="46" customFormat="1" ht="12.75"/>
    <row r="6246" s="46" customFormat="1" ht="12.75"/>
    <row r="6247" s="46" customFormat="1" ht="12.75"/>
    <row r="6248" s="46" customFormat="1" ht="12.75"/>
    <row r="6249" s="46" customFormat="1" ht="12.75"/>
    <row r="6250" s="46" customFormat="1" ht="12.75"/>
    <row r="6251" s="46" customFormat="1" ht="12.75"/>
    <row r="6252" s="46" customFormat="1" ht="12.75"/>
    <row r="6253" s="46" customFormat="1" ht="12.75"/>
    <row r="6254" s="46" customFormat="1" ht="12.75"/>
    <row r="6255" s="46" customFormat="1" ht="12.75"/>
    <row r="6256" s="46" customFormat="1" ht="12.75"/>
    <row r="6257" s="46" customFormat="1" ht="12.75"/>
    <row r="6258" s="46" customFormat="1" ht="12.75"/>
    <row r="6259" s="46" customFormat="1" ht="12.75"/>
    <row r="6260" s="46" customFormat="1" ht="12.75"/>
    <row r="6261" s="46" customFormat="1" ht="12.75"/>
    <row r="6262" s="46" customFormat="1" ht="12.75"/>
    <row r="6263" s="46" customFormat="1" ht="12.75"/>
    <row r="6264" s="46" customFormat="1" ht="12.75"/>
    <row r="6265" s="46" customFormat="1" ht="12.75"/>
    <row r="6266" s="46" customFormat="1" ht="12.75"/>
    <row r="6267" s="46" customFormat="1" ht="12.75"/>
    <row r="6268" s="46" customFormat="1" ht="12.75"/>
    <row r="6269" s="46" customFormat="1" ht="12.75"/>
    <row r="6270" s="46" customFormat="1" ht="12.75"/>
    <row r="6271" s="46" customFormat="1" ht="12.75"/>
    <row r="6272" s="46" customFormat="1" ht="12.75"/>
    <row r="6273" s="46" customFormat="1" ht="12.75"/>
    <row r="6274" s="46" customFormat="1" ht="12.75"/>
    <row r="6275" s="46" customFormat="1" ht="12.75"/>
    <row r="6276" s="46" customFormat="1" ht="12.75"/>
    <row r="6277" s="46" customFormat="1" ht="12.75"/>
    <row r="6278" s="46" customFormat="1" ht="12.75"/>
    <row r="6279" s="46" customFormat="1" ht="12.75"/>
    <row r="6280" s="46" customFormat="1" ht="12.75"/>
    <row r="6281" s="46" customFormat="1" ht="12.75"/>
    <row r="6282" s="46" customFormat="1" ht="12.75"/>
    <row r="6283" s="46" customFormat="1" ht="12.75"/>
    <row r="6284" s="46" customFormat="1" ht="12.75"/>
    <row r="6285" s="46" customFormat="1" ht="12.75"/>
    <row r="6286" s="46" customFormat="1" ht="12.75"/>
    <row r="6287" s="46" customFormat="1" ht="12.75"/>
    <row r="6288" s="46" customFormat="1" ht="12.75"/>
    <row r="6289" s="46" customFormat="1" ht="12.75"/>
    <row r="6290" s="46" customFormat="1" ht="12.75"/>
    <row r="6291" s="46" customFormat="1" ht="12.75"/>
    <row r="6292" s="46" customFormat="1" ht="12.75"/>
    <row r="6293" s="46" customFormat="1" ht="12.75"/>
    <row r="6294" s="46" customFormat="1" ht="12.75"/>
    <row r="6295" s="46" customFormat="1" ht="12.75"/>
    <row r="6296" s="46" customFormat="1" ht="12.75"/>
    <row r="6297" s="46" customFormat="1" ht="12.75"/>
    <row r="6298" s="46" customFormat="1" ht="12.75"/>
    <row r="6299" s="46" customFormat="1" ht="12.75"/>
    <row r="6300" s="46" customFormat="1" ht="12.75"/>
    <row r="6301" s="46" customFormat="1" ht="12.75"/>
    <row r="6302" s="46" customFormat="1" ht="12.75"/>
    <row r="6303" s="46" customFormat="1" ht="12.75"/>
    <row r="6304" s="46" customFormat="1" ht="12.75"/>
    <row r="6305" s="46" customFormat="1" ht="12.75"/>
    <row r="6306" s="46" customFormat="1" ht="12.75"/>
    <row r="6307" s="46" customFormat="1" ht="12.75"/>
    <row r="6308" s="46" customFormat="1" ht="12.75"/>
    <row r="6309" s="46" customFormat="1" ht="12.75"/>
    <row r="6310" s="46" customFormat="1" ht="12.75"/>
    <row r="6311" s="46" customFormat="1" ht="12.75"/>
    <row r="6312" s="46" customFormat="1" ht="12.75"/>
    <row r="6313" s="46" customFormat="1" ht="12.75"/>
    <row r="6314" s="46" customFormat="1" ht="12.75"/>
    <row r="6315" s="46" customFormat="1" ht="12.75"/>
    <row r="6316" s="46" customFormat="1" ht="12.75"/>
    <row r="6317" s="46" customFormat="1" ht="12.75"/>
    <row r="6318" s="46" customFormat="1" ht="12.75"/>
    <row r="6319" s="46" customFormat="1" ht="12.75"/>
    <row r="6320" s="46" customFormat="1" ht="12.75"/>
    <row r="6321" s="46" customFormat="1" ht="12.75"/>
    <row r="6322" s="46" customFormat="1" ht="12.75"/>
    <row r="6323" s="46" customFormat="1" ht="12.75"/>
    <row r="6324" s="46" customFormat="1" ht="12.75"/>
    <row r="6325" s="46" customFormat="1" ht="12.75"/>
    <row r="6326" s="46" customFormat="1" ht="12.75"/>
    <row r="6327" s="46" customFormat="1" ht="12.75"/>
    <row r="6328" s="46" customFormat="1" ht="12.75"/>
    <row r="6329" s="46" customFormat="1" ht="12.75"/>
    <row r="6330" s="46" customFormat="1" ht="12.75"/>
    <row r="6331" s="46" customFormat="1" ht="12.75"/>
    <row r="6332" s="46" customFormat="1" ht="12.75"/>
    <row r="6333" s="46" customFormat="1" ht="12.75"/>
    <row r="6334" s="46" customFormat="1" ht="12.75"/>
    <row r="6335" s="46" customFormat="1" ht="12.75"/>
    <row r="6336" s="46" customFormat="1" ht="12.75"/>
    <row r="6337" s="46" customFormat="1" ht="12.75"/>
    <row r="6338" s="46" customFormat="1" ht="12.75"/>
    <row r="6339" s="46" customFormat="1" ht="12.75"/>
    <row r="6340" s="46" customFormat="1" ht="12.75"/>
    <row r="6341" s="46" customFormat="1" ht="12.75"/>
    <row r="6342" s="46" customFormat="1" ht="12.75"/>
    <row r="6343" s="46" customFormat="1" ht="12.75"/>
    <row r="6344" s="46" customFormat="1" ht="12.75"/>
    <row r="6345" s="46" customFormat="1" ht="12.75"/>
    <row r="6346" s="46" customFormat="1" ht="12.75"/>
    <row r="6347" s="46" customFormat="1" ht="12.75"/>
    <row r="6348" s="46" customFormat="1" ht="12.75"/>
    <row r="6349" s="46" customFormat="1" ht="12.75"/>
    <row r="6350" s="46" customFormat="1" ht="12.75"/>
    <row r="6351" s="46" customFormat="1" ht="12.75"/>
    <row r="6352" s="46" customFormat="1" ht="12.75"/>
    <row r="6353" s="46" customFormat="1" ht="12.75"/>
    <row r="6354" s="46" customFormat="1" ht="12.75"/>
    <row r="6355" s="46" customFormat="1" ht="12.75"/>
    <row r="6356" s="46" customFormat="1" ht="12.75"/>
    <row r="6357" s="46" customFormat="1" ht="12.75"/>
    <row r="6358" s="46" customFormat="1" ht="12.75"/>
    <row r="6359" s="46" customFormat="1" ht="12.75"/>
    <row r="6360" s="46" customFormat="1" ht="12.75"/>
    <row r="6361" s="46" customFormat="1" ht="12.75"/>
    <row r="6362" s="46" customFormat="1" ht="12.75"/>
    <row r="6363" s="46" customFormat="1" ht="12.75"/>
    <row r="6364" s="46" customFormat="1" ht="12.75"/>
    <row r="6365" s="46" customFormat="1" ht="12.75"/>
    <row r="6366" s="46" customFormat="1" ht="12.75"/>
    <row r="6367" s="46" customFormat="1" ht="12.75"/>
    <row r="6368" s="46" customFormat="1" ht="12.75"/>
    <row r="6369" s="46" customFormat="1" ht="12.75"/>
    <row r="6370" s="46" customFormat="1" ht="12.75"/>
    <row r="6371" s="46" customFormat="1" ht="12.75"/>
    <row r="6372" s="46" customFormat="1" ht="12.75"/>
    <row r="6373" s="46" customFormat="1" ht="12.75"/>
    <row r="6374" s="46" customFormat="1" ht="12.75"/>
    <row r="6375" s="46" customFormat="1" ht="12.75"/>
    <row r="6376" s="46" customFormat="1" ht="12.75"/>
    <row r="6377" s="46" customFormat="1" ht="12.75"/>
    <row r="6378" s="46" customFormat="1" ht="12.75"/>
    <row r="6379" s="46" customFormat="1" ht="12.75"/>
    <row r="6380" s="46" customFormat="1" ht="12.75"/>
    <row r="6381" s="46" customFormat="1" ht="12.75"/>
    <row r="6382" s="46" customFormat="1" ht="12.75"/>
    <row r="6383" s="46" customFormat="1" ht="12.75"/>
    <row r="6384" s="46" customFormat="1" ht="12.75"/>
    <row r="6385" s="46" customFormat="1" ht="12.75"/>
    <row r="6386" s="46" customFormat="1" ht="12.75"/>
    <row r="6387" s="46" customFormat="1" ht="12.75"/>
    <row r="6388" s="46" customFormat="1" ht="12.75"/>
    <row r="6389" s="46" customFormat="1" ht="12.75"/>
    <row r="6390" s="46" customFormat="1" ht="12.75"/>
    <row r="6391" s="46" customFormat="1" ht="12.75"/>
    <row r="6392" s="46" customFormat="1" ht="12.75"/>
    <row r="6393" s="46" customFormat="1" ht="12.75"/>
    <row r="6394" s="46" customFormat="1" ht="12.75"/>
    <row r="6395" s="46" customFormat="1" ht="12.75"/>
    <row r="6396" s="46" customFormat="1" ht="12.75"/>
    <row r="6397" s="46" customFormat="1" ht="12.75"/>
    <row r="6398" s="46" customFormat="1" ht="12.75"/>
    <row r="6399" s="46" customFormat="1" ht="12.75"/>
    <row r="6400" s="46" customFormat="1" ht="12.75"/>
    <row r="6401" s="46" customFormat="1" ht="12.75"/>
    <row r="6402" s="46" customFormat="1" ht="12.75"/>
    <row r="6403" s="46" customFormat="1" ht="12.75"/>
    <row r="6404" s="46" customFormat="1" ht="12.75"/>
    <row r="6405" s="46" customFormat="1" ht="12.75"/>
    <row r="6406" s="46" customFormat="1" ht="12.75"/>
    <row r="6407" s="46" customFormat="1" ht="12.75"/>
    <row r="6408" s="46" customFormat="1" ht="12.75"/>
    <row r="6409" s="46" customFormat="1" ht="12.75"/>
    <row r="6410" s="46" customFormat="1" ht="12.75"/>
    <row r="6411" s="46" customFormat="1" ht="12.75"/>
    <row r="6412" s="46" customFormat="1" ht="12.75"/>
    <row r="6413" s="46" customFormat="1" ht="12.75"/>
    <row r="6414" s="46" customFormat="1" ht="12.75"/>
    <row r="6415" s="46" customFormat="1" ht="12.75"/>
    <row r="6416" s="46" customFormat="1" ht="12.75"/>
    <row r="6417" s="46" customFormat="1" ht="12.75"/>
    <row r="6418" s="46" customFormat="1" ht="12.75"/>
    <row r="6419" s="46" customFormat="1" ht="12.75"/>
    <row r="6420" s="46" customFormat="1" ht="12.75"/>
    <row r="6421" s="46" customFormat="1" ht="12.75"/>
    <row r="6422" s="46" customFormat="1" ht="12.75"/>
    <row r="6423" s="46" customFormat="1" ht="12.75"/>
    <row r="6424" s="46" customFormat="1" ht="12.75"/>
    <row r="6425" s="46" customFormat="1" ht="12.75"/>
    <row r="6426" s="46" customFormat="1" ht="12.75"/>
    <row r="6427" s="46" customFormat="1" ht="12.75"/>
    <row r="6428" s="46" customFormat="1" ht="12.75"/>
    <row r="6429" s="46" customFormat="1" ht="12.75"/>
    <row r="6430" s="46" customFormat="1" ht="12.75"/>
    <row r="6431" s="46" customFormat="1" ht="12.75"/>
    <row r="6432" s="46" customFormat="1" ht="12.75"/>
    <row r="6433" s="46" customFormat="1" ht="12.75"/>
    <row r="6434" s="46" customFormat="1" ht="12.75"/>
    <row r="6435" s="46" customFormat="1" ht="12.75"/>
    <row r="6436" s="46" customFormat="1" ht="12.75"/>
    <row r="6437" s="46" customFormat="1" ht="12.75"/>
    <row r="6438" s="46" customFormat="1" ht="12.75"/>
    <row r="6439" s="46" customFormat="1" ht="12.75"/>
    <row r="6440" s="46" customFormat="1" ht="12.75"/>
    <row r="6441" s="46" customFormat="1" ht="12.75"/>
    <row r="6442" s="46" customFormat="1" ht="12.75"/>
    <row r="6443" s="46" customFormat="1" ht="12.75"/>
    <row r="6444" s="46" customFormat="1" ht="12.75"/>
    <row r="6445" s="46" customFormat="1" ht="12.75"/>
    <row r="6446" s="46" customFormat="1" ht="12.75"/>
    <row r="6447" s="46" customFormat="1" ht="12.75"/>
    <row r="6448" s="46" customFormat="1" ht="12.75"/>
    <row r="6449" s="46" customFormat="1" ht="12.75"/>
    <row r="6450" s="46" customFormat="1" ht="12.75"/>
    <row r="6451" s="46" customFormat="1" ht="12.75"/>
    <row r="6452" s="46" customFormat="1" ht="12.75"/>
    <row r="6453" s="46" customFormat="1" ht="12.75"/>
    <row r="6454" s="46" customFormat="1" ht="12.75"/>
    <row r="6455" s="46" customFormat="1" ht="12.75"/>
    <row r="6456" s="46" customFormat="1" ht="12.75"/>
    <row r="6457" s="46" customFormat="1" ht="12.75"/>
    <row r="6458" s="46" customFormat="1" ht="12.75"/>
    <row r="6459" s="46" customFormat="1" ht="12.75"/>
    <row r="6460" s="46" customFormat="1" ht="12.75"/>
    <row r="6461" s="46" customFormat="1" ht="12.75"/>
    <row r="6462" s="46" customFormat="1" ht="12.75"/>
    <row r="6463" s="46" customFormat="1" ht="12.75"/>
    <row r="6464" s="46" customFormat="1" ht="12.75"/>
    <row r="6465" s="46" customFormat="1" ht="12.75"/>
    <row r="6466" s="46" customFormat="1" ht="12.75"/>
    <row r="6467" s="46" customFormat="1" ht="12.75"/>
    <row r="6468" s="46" customFormat="1" ht="12.75"/>
    <row r="6469" s="46" customFormat="1" ht="12.75"/>
    <row r="6470" s="46" customFormat="1" ht="12.75"/>
    <row r="6471" s="46" customFormat="1" ht="12.75"/>
    <row r="6472" s="46" customFormat="1" ht="12.75"/>
    <row r="6473" s="46" customFormat="1" ht="12.75"/>
    <row r="6474" s="46" customFormat="1" ht="12.75"/>
    <row r="6475" s="46" customFormat="1" ht="12.75"/>
    <row r="6476" s="46" customFormat="1" ht="12.75"/>
    <row r="6477" s="46" customFormat="1" ht="12.75"/>
    <row r="6478" s="46" customFormat="1" ht="12.75"/>
    <row r="6479" s="46" customFormat="1" ht="12.75"/>
    <row r="6480" s="46" customFormat="1" ht="12.75"/>
    <row r="6481" s="46" customFormat="1" ht="12.75"/>
    <row r="6482" s="46" customFormat="1" ht="12.75"/>
    <row r="6483" s="46" customFormat="1" ht="12.75"/>
    <row r="6484" s="46" customFormat="1" ht="12.75"/>
    <row r="6485" s="46" customFormat="1" ht="12.75"/>
    <row r="6486" s="46" customFormat="1" ht="12.75"/>
    <row r="6487" s="46" customFormat="1" ht="12.75"/>
    <row r="6488" s="46" customFormat="1" ht="12.75"/>
    <row r="6489" s="46" customFormat="1" ht="12.75"/>
    <row r="6490" s="46" customFormat="1" ht="12.75"/>
    <row r="6491" s="46" customFormat="1" ht="12.75"/>
    <row r="6492" s="46" customFormat="1" ht="12.75"/>
    <row r="6493" s="46" customFormat="1" ht="12.75"/>
    <row r="6494" s="46" customFormat="1" ht="12.75"/>
    <row r="6495" s="46" customFormat="1" ht="12.75"/>
    <row r="6496" s="46" customFormat="1" ht="12.75"/>
    <row r="6497" s="46" customFormat="1" ht="12.75"/>
    <row r="6498" s="46" customFormat="1" ht="12.75"/>
    <row r="6499" s="46" customFormat="1" ht="12.75"/>
    <row r="6500" s="46" customFormat="1" ht="12.75"/>
    <row r="6501" s="46" customFormat="1" ht="12.75"/>
    <row r="6502" s="46" customFormat="1" ht="12.75"/>
    <row r="6503" s="46" customFormat="1" ht="12.75"/>
    <row r="6504" s="46" customFormat="1" ht="12.75"/>
    <row r="6505" s="46" customFormat="1" ht="12.75"/>
    <row r="6506" s="46" customFormat="1" ht="12.75"/>
    <row r="6507" s="46" customFormat="1" ht="12.75"/>
    <row r="6508" s="46" customFormat="1" ht="12.75"/>
    <row r="6509" s="46" customFormat="1" ht="12.75"/>
    <row r="6510" s="46" customFormat="1" ht="12.75"/>
    <row r="6511" s="46" customFormat="1" ht="12.75"/>
    <row r="6512" s="46" customFormat="1" ht="12.75"/>
    <row r="6513" s="46" customFormat="1" ht="12.75"/>
    <row r="6514" s="46" customFormat="1" ht="12.75"/>
    <row r="6515" s="46" customFormat="1" ht="12.75"/>
    <row r="6516" s="46" customFormat="1" ht="12.75"/>
    <row r="6517" s="46" customFormat="1" ht="12.75"/>
    <row r="6518" s="46" customFormat="1" ht="12.75"/>
    <row r="6519" s="46" customFormat="1" ht="12.75"/>
    <row r="6520" s="46" customFormat="1" ht="12.75"/>
    <row r="6521" s="46" customFormat="1" ht="12.75"/>
    <row r="6522" s="46" customFormat="1" ht="12.75"/>
    <row r="6523" s="46" customFormat="1" ht="12.75"/>
    <row r="6524" s="46" customFormat="1" ht="12.75"/>
    <row r="6525" s="46" customFormat="1" ht="12.75"/>
    <row r="6526" s="46" customFormat="1" ht="12.75"/>
    <row r="6527" s="46" customFormat="1" ht="12.75"/>
    <row r="6528" s="46" customFormat="1" ht="12.75"/>
    <row r="6529" s="46" customFormat="1" ht="12.75"/>
    <row r="6530" s="46" customFormat="1" ht="12.75"/>
    <row r="6531" s="46" customFormat="1" ht="12.75"/>
    <row r="6532" s="46" customFormat="1" ht="12.75"/>
    <row r="6533" s="46" customFormat="1" ht="12.75"/>
    <row r="6534" s="46" customFormat="1" ht="12.75"/>
    <row r="6535" s="46" customFormat="1" ht="12.75"/>
    <row r="6536" s="46" customFormat="1" ht="12.75"/>
    <row r="6537" s="46" customFormat="1" ht="12.75"/>
    <row r="6538" s="46" customFormat="1" ht="12.75"/>
    <row r="6539" s="46" customFormat="1" ht="12.75"/>
    <row r="6540" s="46" customFormat="1" ht="12.75"/>
    <row r="6541" s="46" customFormat="1" ht="12.75"/>
    <row r="6542" s="46" customFormat="1" ht="12.75"/>
    <row r="6543" s="46" customFormat="1" ht="12.75"/>
    <row r="6544" s="46" customFormat="1" ht="12.75"/>
    <row r="6545" s="46" customFormat="1" ht="12.75"/>
    <row r="6546" s="46" customFormat="1" ht="12.75"/>
    <row r="6547" s="46" customFormat="1" ht="12.75"/>
    <row r="6548" s="46" customFormat="1" ht="12.75"/>
    <row r="6549" s="46" customFormat="1" ht="12.75"/>
    <row r="6550" s="46" customFormat="1" ht="12.75"/>
    <row r="6551" s="46" customFormat="1" ht="12.75"/>
    <row r="6552" s="46" customFormat="1" ht="12.75"/>
    <row r="6553" s="46" customFormat="1" ht="12.75"/>
    <row r="6554" s="46" customFormat="1" ht="12.75"/>
    <row r="6555" s="46" customFormat="1" ht="12.75"/>
    <row r="6556" s="46" customFormat="1" ht="12.75"/>
    <row r="6557" s="46" customFormat="1" ht="12.75"/>
    <row r="6558" s="46" customFormat="1" ht="12.75"/>
    <row r="6559" s="46" customFormat="1" ht="12.75"/>
    <row r="6560" s="46" customFormat="1" ht="12.75"/>
    <row r="6561" s="46" customFormat="1" ht="12.75"/>
    <row r="6562" s="46" customFormat="1" ht="12.75"/>
    <row r="6563" s="46" customFormat="1" ht="12.75"/>
    <row r="6564" s="46" customFormat="1" ht="12.75"/>
    <row r="6565" s="46" customFormat="1" ht="12.75"/>
    <row r="6566" s="46" customFormat="1" ht="12.75"/>
    <row r="6567" s="46" customFormat="1" ht="12.75"/>
    <row r="6568" s="46" customFormat="1" ht="12.75"/>
    <row r="6569" s="46" customFormat="1" ht="12.75"/>
    <row r="6570" s="46" customFormat="1" ht="12.75"/>
    <row r="6571" s="46" customFormat="1" ht="12.75"/>
    <row r="6572" s="46" customFormat="1" ht="12.75"/>
    <row r="6573" s="46" customFormat="1" ht="12.75"/>
    <row r="6574" s="46" customFormat="1" ht="12.75"/>
    <row r="6575" s="46" customFormat="1" ht="12.75"/>
    <row r="6576" s="46" customFormat="1" ht="12.75"/>
    <row r="6577" s="46" customFormat="1" ht="12.75"/>
    <row r="6578" s="46" customFormat="1" ht="12.75"/>
    <row r="6579" s="46" customFormat="1" ht="12.75"/>
    <row r="6580" s="46" customFormat="1" ht="12.75"/>
    <row r="6581" s="46" customFormat="1" ht="12.75"/>
    <row r="6582" s="46" customFormat="1" ht="12.75"/>
    <row r="6583" s="46" customFormat="1" ht="12.75"/>
    <row r="6584" s="46" customFormat="1" ht="12.75"/>
    <row r="6585" s="46" customFormat="1" ht="12.75"/>
    <row r="6586" s="46" customFormat="1" ht="12.75"/>
    <row r="6587" s="46" customFormat="1" ht="12.75"/>
    <row r="6588" s="46" customFormat="1" ht="12.75"/>
    <row r="6589" s="46" customFormat="1" ht="12.75"/>
    <row r="6590" s="46" customFormat="1" ht="12.75"/>
    <row r="6591" s="46" customFormat="1" ht="12.75"/>
    <row r="6592" s="46" customFormat="1" ht="12.75"/>
    <row r="6593" s="46" customFormat="1" ht="12.75"/>
    <row r="6594" s="46" customFormat="1" ht="12.75"/>
    <row r="6595" s="46" customFormat="1" ht="12.75"/>
    <row r="6596" s="46" customFormat="1" ht="12.75"/>
    <row r="6597" s="46" customFormat="1" ht="12.75"/>
    <row r="6598" s="46" customFormat="1" ht="12.75"/>
    <row r="6599" s="46" customFormat="1" ht="12.75"/>
    <row r="6600" s="46" customFormat="1" ht="12.75"/>
    <row r="6601" s="46" customFormat="1" ht="12.75"/>
    <row r="6602" s="46" customFormat="1" ht="12.75"/>
    <row r="6603" s="46" customFormat="1" ht="12.75"/>
    <row r="6604" s="46" customFormat="1" ht="12.75"/>
    <row r="6605" s="46" customFormat="1" ht="12.75"/>
    <row r="6606" s="46" customFormat="1" ht="12.75"/>
    <row r="6607" s="46" customFormat="1" ht="12.75"/>
    <row r="6608" s="46" customFormat="1" ht="12.75"/>
    <row r="6609" s="46" customFormat="1" ht="12.75"/>
    <row r="6610" s="46" customFormat="1" ht="12.75"/>
    <row r="6611" s="46" customFormat="1" ht="12.75"/>
    <row r="6612" s="46" customFormat="1" ht="12.75"/>
    <row r="6613" s="46" customFormat="1" ht="12.75"/>
    <row r="6614" s="46" customFormat="1" ht="12.75"/>
    <row r="6615" s="46" customFormat="1" ht="12.75"/>
    <row r="6616" s="46" customFormat="1" ht="12.75"/>
    <row r="6617" s="46" customFormat="1" ht="12.75"/>
    <row r="6618" s="46" customFormat="1" ht="12.75"/>
    <row r="6619" s="46" customFormat="1" ht="12.75"/>
    <row r="6620" s="46" customFormat="1" ht="12.75"/>
    <row r="6621" s="46" customFormat="1" ht="12.75"/>
    <row r="6622" s="46" customFormat="1" ht="12.75"/>
    <row r="6623" s="46" customFormat="1" ht="12.75"/>
    <row r="6624" s="46" customFormat="1" ht="12.75"/>
    <row r="6625" s="46" customFormat="1" ht="12.75"/>
    <row r="6626" s="46" customFormat="1" ht="12.75"/>
    <row r="6627" s="46" customFormat="1" ht="12.75"/>
    <row r="6628" s="46" customFormat="1" ht="12.75"/>
    <row r="6629" s="46" customFormat="1" ht="12.75"/>
    <row r="6630" s="46" customFormat="1" ht="12.75"/>
    <row r="6631" s="46" customFormat="1" ht="12.75"/>
    <row r="6632" s="46" customFormat="1" ht="12.75"/>
    <row r="6633" s="46" customFormat="1" ht="12.75"/>
    <row r="6634" s="46" customFormat="1" ht="12.75"/>
    <row r="6635" s="46" customFormat="1" ht="12.75"/>
    <row r="6636" s="46" customFormat="1" ht="12.75"/>
    <row r="6637" s="46" customFormat="1" ht="12.75"/>
    <row r="6638" s="46" customFormat="1" ht="12.75"/>
    <row r="6639" s="46" customFormat="1" ht="12.75"/>
    <row r="6640" s="46" customFormat="1" ht="12.75"/>
    <row r="6641" s="46" customFormat="1" ht="12.75"/>
    <row r="6642" s="46" customFormat="1" ht="12.75"/>
    <row r="6643" s="46" customFormat="1" ht="12.75"/>
    <row r="6644" s="46" customFormat="1" ht="12.75"/>
    <row r="6645" s="46" customFormat="1" ht="12.75"/>
    <row r="6646" s="46" customFormat="1" ht="12.75"/>
    <row r="6647" s="46" customFormat="1" ht="12.75"/>
    <row r="6648" s="46" customFormat="1" ht="12.75"/>
    <row r="6649" s="46" customFormat="1" ht="12.75"/>
    <row r="6650" s="46" customFormat="1" ht="12.75"/>
    <row r="6651" s="46" customFormat="1" ht="12.75"/>
    <row r="6652" s="46" customFormat="1" ht="12.75"/>
    <row r="6653" s="46" customFormat="1" ht="12.75"/>
    <row r="6654" s="46" customFormat="1" ht="12.75"/>
    <row r="6655" s="46" customFormat="1" ht="12.75"/>
    <row r="6656" s="46" customFormat="1" ht="12.75"/>
    <row r="6657" s="46" customFormat="1" ht="12.75"/>
    <row r="6658" s="46" customFormat="1" ht="12.75"/>
    <row r="6659" s="46" customFormat="1" ht="12.75"/>
    <row r="6660" s="46" customFormat="1" ht="12.75"/>
    <row r="6661" s="46" customFormat="1" ht="12.75"/>
    <row r="6662" s="46" customFormat="1" ht="12.75"/>
    <row r="6663" s="46" customFormat="1" ht="12.75"/>
    <row r="6664" s="46" customFormat="1" ht="12.75"/>
    <row r="6665" s="46" customFormat="1" ht="12.75"/>
    <row r="6666" s="46" customFormat="1" ht="12.75"/>
    <row r="6667" s="46" customFormat="1" ht="12.75"/>
    <row r="6668" s="46" customFormat="1" ht="12.75"/>
    <row r="6669" s="46" customFormat="1" ht="12.75"/>
    <row r="6670" s="46" customFormat="1" ht="12.75"/>
    <row r="6671" s="46" customFormat="1" ht="12.75"/>
    <row r="6672" s="46" customFormat="1" ht="12.75"/>
    <row r="6673" s="46" customFormat="1" ht="12.75"/>
    <row r="6674" s="46" customFormat="1" ht="12.75"/>
    <row r="6675" s="46" customFormat="1" ht="12.75"/>
    <row r="6676" s="46" customFormat="1" ht="12.75"/>
    <row r="6677" s="46" customFormat="1" ht="12.75"/>
    <row r="6678" s="46" customFormat="1" ht="12.75"/>
    <row r="6679" s="46" customFormat="1" ht="12.75"/>
    <row r="6680" s="46" customFormat="1" ht="12.75"/>
    <row r="6681" s="46" customFormat="1" ht="12.75"/>
    <row r="6682" s="46" customFormat="1" ht="12.75"/>
    <row r="6683" s="46" customFormat="1" ht="12.75"/>
    <row r="6684" s="46" customFormat="1" ht="12.75"/>
    <row r="6685" s="46" customFormat="1" ht="12.75"/>
    <row r="6686" s="46" customFormat="1" ht="12.75"/>
    <row r="6687" s="46" customFormat="1" ht="12.75"/>
    <row r="6688" s="46" customFormat="1" ht="12.75"/>
    <row r="6689" s="46" customFormat="1" ht="12.75"/>
    <row r="6690" s="46" customFormat="1" ht="12.75"/>
    <row r="6691" s="46" customFormat="1" ht="12.75"/>
    <row r="6692" s="46" customFormat="1" ht="12.75"/>
    <row r="6693" s="46" customFormat="1" ht="12.75"/>
    <row r="6694" s="46" customFormat="1" ht="12.75"/>
    <row r="6695" s="46" customFormat="1" ht="12.75"/>
    <row r="6696" s="46" customFormat="1" ht="12.75"/>
    <row r="6697" s="46" customFormat="1" ht="12.75"/>
    <row r="6698" s="46" customFormat="1" ht="12.75"/>
    <row r="6699" s="46" customFormat="1" ht="12.75"/>
    <row r="6700" s="46" customFormat="1" ht="12.75"/>
    <row r="6701" s="46" customFormat="1" ht="12.75"/>
    <row r="6702" s="46" customFormat="1" ht="12.75"/>
    <row r="6703" s="46" customFormat="1" ht="12.75"/>
    <row r="6704" s="46" customFormat="1" ht="12.75"/>
    <row r="6705" s="46" customFormat="1" ht="12.75"/>
    <row r="6706" s="46" customFormat="1" ht="12.75"/>
    <row r="6707" s="46" customFormat="1" ht="12.75"/>
    <row r="6708" s="46" customFormat="1" ht="12.75"/>
    <row r="6709" s="46" customFormat="1" ht="12.75"/>
    <row r="6710" s="46" customFormat="1" ht="12.75"/>
    <row r="6711" s="46" customFormat="1" ht="12.75"/>
    <row r="6712" s="46" customFormat="1" ht="12.75"/>
    <row r="6713" s="46" customFormat="1" ht="12.75"/>
    <row r="6714" s="46" customFormat="1" ht="12.75"/>
    <row r="6715" s="46" customFormat="1" ht="12.75"/>
    <row r="6716" s="46" customFormat="1" ht="12.75"/>
    <row r="6717" s="46" customFormat="1" ht="12.75"/>
    <row r="6718" s="46" customFormat="1" ht="12.75"/>
    <row r="6719" s="46" customFormat="1" ht="12.75"/>
    <row r="6720" s="46" customFormat="1" ht="12.75"/>
    <row r="6721" s="46" customFormat="1" ht="12.75"/>
    <row r="6722" s="46" customFormat="1" ht="12.75"/>
    <row r="6723" s="46" customFormat="1" ht="12.75"/>
    <row r="6724" s="46" customFormat="1" ht="12.75"/>
    <row r="6725" s="46" customFormat="1" ht="12.75"/>
    <row r="6726" s="46" customFormat="1" ht="12.75"/>
    <row r="6727" s="46" customFormat="1" ht="12.75"/>
    <row r="6728" s="46" customFormat="1" ht="12.75"/>
    <row r="6729" s="46" customFormat="1" ht="12.75"/>
    <row r="6730" s="46" customFormat="1" ht="12.75"/>
    <row r="6731" s="46" customFormat="1" ht="12.75"/>
    <row r="6732" s="46" customFormat="1" ht="12.75"/>
    <row r="6733" s="46" customFormat="1" ht="12.75"/>
    <row r="6734" s="46" customFormat="1" ht="12.75"/>
    <row r="6735" s="46" customFormat="1" ht="12.75"/>
    <row r="6736" s="46" customFormat="1" ht="12.75"/>
    <row r="6737" s="46" customFormat="1" ht="12.75"/>
    <row r="6738" s="46" customFormat="1" ht="12.75"/>
    <row r="6739" s="46" customFormat="1" ht="12.75"/>
    <row r="6740" s="46" customFormat="1" ht="12.75"/>
    <row r="6741" s="46" customFormat="1" ht="12.75"/>
    <row r="6742" s="46" customFormat="1" ht="12.75"/>
    <row r="6743" s="46" customFormat="1" ht="12.75"/>
    <row r="6744" s="46" customFormat="1" ht="12.75"/>
    <row r="6745" s="46" customFormat="1" ht="12.75"/>
    <row r="6746" s="46" customFormat="1" ht="12.75"/>
    <row r="6747" s="46" customFormat="1" ht="12.75"/>
    <row r="6748" s="46" customFormat="1" ht="12.75"/>
    <row r="6749" s="46" customFormat="1" ht="12.75"/>
    <row r="6750" s="46" customFormat="1" ht="12.75"/>
    <row r="6751" s="46" customFormat="1" ht="12.75"/>
    <row r="6752" s="46" customFormat="1" ht="12.75"/>
    <row r="6753" s="46" customFormat="1" ht="12.75"/>
    <row r="6754" s="46" customFormat="1" ht="12.75"/>
    <row r="6755" s="46" customFormat="1" ht="12.75"/>
    <row r="6756" s="46" customFormat="1" ht="12.75"/>
    <row r="6757" s="46" customFormat="1" ht="12.75"/>
    <row r="6758" s="46" customFormat="1" ht="12.75"/>
    <row r="6759" s="46" customFormat="1" ht="12.75"/>
    <row r="6760" s="46" customFormat="1" ht="12.75"/>
    <row r="6761" s="46" customFormat="1" ht="12.75"/>
    <row r="6762" s="46" customFormat="1" ht="12.75"/>
    <row r="6763" s="46" customFormat="1" ht="12.75"/>
    <row r="6764" s="46" customFormat="1" ht="12.75"/>
    <row r="6765" s="46" customFormat="1" ht="12.75"/>
    <row r="6766" s="46" customFormat="1" ht="12.75"/>
    <row r="6767" s="46" customFormat="1" ht="12.75"/>
    <row r="6768" s="46" customFormat="1" ht="12.75"/>
    <row r="6769" s="46" customFormat="1" ht="12.75"/>
    <row r="6770" s="46" customFormat="1" ht="12.75"/>
    <row r="6771" s="46" customFormat="1" ht="12.75"/>
    <row r="6772" s="46" customFormat="1" ht="12.75"/>
    <row r="6773" s="46" customFormat="1" ht="12.75"/>
    <row r="6774" s="46" customFormat="1" ht="12.75"/>
    <row r="6775" s="46" customFormat="1" ht="12.75"/>
    <row r="6776" s="46" customFormat="1" ht="12.75"/>
    <row r="6777" s="46" customFormat="1" ht="12.75"/>
    <row r="6778" s="46" customFormat="1" ht="12.75"/>
    <row r="6779" s="46" customFormat="1" ht="12.75"/>
    <row r="6780" s="46" customFormat="1" ht="12.75"/>
    <row r="6781" s="46" customFormat="1" ht="12.75"/>
    <row r="6782" s="46" customFormat="1" ht="12.75"/>
    <row r="6783" s="46" customFormat="1" ht="12.75"/>
    <row r="6784" s="46" customFormat="1" ht="12.75"/>
    <row r="6785" s="46" customFormat="1" ht="12.75"/>
    <row r="6786" s="46" customFormat="1" ht="12.75"/>
    <row r="6787" s="46" customFormat="1" ht="12.75"/>
    <row r="6788" s="46" customFormat="1" ht="12.75"/>
    <row r="6789" s="46" customFormat="1" ht="12.75"/>
    <row r="6790" s="46" customFormat="1" ht="12.75"/>
    <row r="6791" s="46" customFormat="1" ht="12.75"/>
    <row r="6792" s="46" customFormat="1" ht="12.75"/>
    <row r="6793" s="46" customFormat="1" ht="12.75"/>
    <row r="6794" s="46" customFormat="1" ht="12.75"/>
    <row r="6795" s="46" customFormat="1" ht="12.75"/>
    <row r="6796" s="46" customFormat="1" ht="12.75"/>
    <row r="6797" s="46" customFormat="1" ht="12.75"/>
    <row r="6798" s="46" customFormat="1" ht="12.75"/>
    <row r="6799" s="46" customFormat="1" ht="12.75"/>
    <row r="6800" s="46" customFormat="1" ht="12.75"/>
    <row r="6801" s="46" customFormat="1" ht="12.75"/>
    <row r="6802" s="46" customFormat="1" ht="12.75"/>
    <row r="6803" s="46" customFormat="1" ht="12.75"/>
    <row r="6804" s="46" customFormat="1" ht="12.75"/>
    <row r="6805" s="46" customFormat="1" ht="12.75"/>
    <row r="6806" s="46" customFormat="1" ht="12.75"/>
    <row r="6807" s="46" customFormat="1" ht="12.75"/>
    <row r="6808" s="46" customFormat="1" ht="12.75"/>
    <row r="6809" s="46" customFormat="1" ht="12.75"/>
    <row r="6810" s="46" customFormat="1" ht="12.75"/>
    <row r="6811" s="46" customFormat="1" ht="12.75"/>
    <row r="6812" s="46" customFormat="1" ht="12.75"/>
    <row r="6813" s="46" customFormat="1" ht="12.75"/>
    <row r="6814" s="46" customFormat="1" ht="12.75"/>
    <row r="6815" s="46" customFormat="1" ht="12.75"/>
    <row r="6816" s="46" customFormat="1" ht="12.75"/>
    <row r="6817" s="46" customFormat="1" ht="12.75"/>
    <row r="6818" s="46" customFormat="1" ht="12.75"/>
    <row r="6819" s="46" customFormat="1" ht="12.75"/>
    <row r="6820" s="46" customFormat="1" ht="12.75"/>
    <row r="6821" s="46" customFormat="1" ht="12.75"/>
    <row r="6822" s="46" customFormat="1" ht="12.75"/>
    <row r="6823" s="46" customFormat="1" ht="12.75"/>
    <row r="6824" s="46" customFormat="1" ht="12.75"/>
    <row r="6825" s="46" customFormat="1" ht="12.75"/>
    <row r="6826" s="46" customFormat="1" ht="12.75"/>
    <row r="6827" s="46" customFormat="1" ht="12.75"/>
    <row r="6828" s="46" customFormat="1" ht="12.75"/>
    <row r="6829" s="46" customFormat="1" ht="12.75"/>
    <row r="6830" s="46" customFormat="1" ht="12.75"/>
    <row r="6831" s="46" customFormat="1" ht="12.75"/>
    <row r="6832" s="46" customFormat="1" ht="12.75"/>
    <row r="6833" s="46" customFormat="1" ht="12.75"/>
    <row r="6834" s="46" customFormat="1" ht="12.75"/>
    <row r="6835" s="46" customFormat="1" ht="12.75"/>
    <row r="6836" s="46" customFormat="1" ht="12.75"/>
    <row r="6837" s="46" customFormat="1" ht="12.75"/>
    <row r="6838" s="46" customFormat="1" ht="12.75"/>
    <row r="6839" s="46" customFormat="1" ht="12.75"/>
    <row r="6840" s="46" customFormat="1" ht="12.75"/>
    <row r="6841" s="46" customFormat="1" ht="12.75"/>
    <row r="6842" s="46" customFormat="1" ht="12.75"/>
    <row r="6843" s="46" customFormat="1" ht="12.75"/>
    <row r="6844" s="46" customFormat="1" ht="12.75"/>
    <row r="6845" s="46" customFormat="1" ht="12.75"/>
    <row r="6846" s="46" customFormat="1" ht="12.75"/>
    <row r="6847" s="46" customFormat="1" ht="12.75"/>
    <row r="6848" s="46" customFormat="1" ht="12.75"/>
    <row r="6849" s="46" customFormat="1" ht="12.75"/>
    <row r="6850" s="46" customFormat="1" ht="12.75"/>
    <row r="6851" s="46" customFormat="1" ht="12.75"/>
    <row r="6852" s="46" customFormat="1" ht="12.75"/>
    <row r="6853" s="46" customFormat="1" ht="12.75"/>
    <row r="6854" s="46" customFormat="1" ht="12.75"/>
    <row r="6855" s="46" customFormat="1" ht="12.75"/>
    <row r="6856" s="46" customFormat="1" ht="12.75"/>
    <row r="6857" s="46" customFormat="1" ht="12.75"/>
    <row r="6858" s="46" customFormat="1" ht="12.75"/>
    <row r="6859" s="46" customFormat="1" ht="12.75"/>
    <row r="6860" s="46" customFormat="1" ht="12.75"/>
    <row r="6861" s="46" customFormat="1" ht="12.75"/>
    <row r="6862" s="46" customFormat="1" ht="12.75"/>
    <row r="6863" s="46" customFormat="1" ht="12.75"/>
    <row r="6864" s="46" customFormat="1" ht="12.75"/>
    <row r="6865" s="46" customFormat="1" ht="12.75"/>
    <row r="6866" s="46" customFormat="1" ht="12.75"/>
    <row r="6867" s="46" customFormat="1" ht="12.75"/>
    <row r="6868" s="46" customFormat="1" ht="12.75"/>
    <row r="6869" s="46" customFormat="1" ht="12.75"/>
    <row r="6870" s="46" customFormat="1" ht="12.75"/>
    <row r="6871" s="46" customFormat="1" ht="12.75"/>
    <row r="6872" s="46" customFormat="1" ht="12.75"/>
    <row r="6873" s="46" customFormat="1" ht="12.75"/>
    <row r="6874" s="46" customFormat="1" ht="12.75"/>
    <row r="6875" s="46" customFormat="1" ht="12.75"/>
    <row r="6876" s="46" customFormat="1" ht="12.75"/>
    <row r="6877" s="46" customFormat="1" ht="12.75"/>
    <row r="6878" s="46" customFormat="1" ht="12.75"/>
    <row r="6879" s="46" customFormat="1" ht="12.75"/>
    <row r="6880" s="46" customFormat="1" ht="12.75"/>
    <row r="6881" s="46" customFormat="1" ht="12.75"/>
    <row r="6882" s="46" customFormat="1" ht="12.75"/>
    <row r="6883" s="46" customFormat="1" ht="12.75"/>
    <row r="6884" s="46" customFormat="1" ht="12.75"/>
    <row r="6885" s="46" customFormat="1" ht="12.75"/>
    <row r="6886" s="46" customFormat="1" ht="12.75"/>
    <row r="6887" s="46" customFormat="1" ht="12.75"/>
    <row r="6888" s="46" customFormat="1" ht="12.75"/>
    <row r="6889" s="46" customFormat="1" ht="12.75"/>
    <row r="6890" s="46" customFormat="1" ht="12.75"/>
    <row r="6891" s="46" customFormat="1" ht="12.75"/>
    <row r="6892" s="46" customFormat="1" ht="12.75"/>
    <row r="6893" s="46" customFormat="1" ht="12.75"/>
    <row r="6894" s="46" customFormat="1" ht="12.75"/>
    <row r="6895" s="46" customFormat="1" ht="12.75"/>
    <row r="6896" s="46" customFormat="1" ht="12.75"/>
    <row r="6897" s="46" customFormat="1" ht="12.75"/>
    <row r="6898" s="46" customFormat="1" ht="12.75"/>
    <row r="6899" s="46" customFormat="1" ht="12.75"/>
    <row r="6900" s="46" customFormat="1" ht="12.75"/>
    <row r="6901" s="46" customFormat="1" ht="12.75"/>
    <row r="6902" s="46" customFormat="1" ht="12.75"/>
    <row r="6903" s="46" customFormat="1" ht="12.75"/>
    <row r="6904" s="46" customFormat="1" ht="12.75"/>
    <row r="6905" s="46" customFormat="1" ht="12.75"/>
    <row r="6906" s="46" customFormat="1" ht="12.75"/>
    <row r="6907" s="46" customFormat="1" ht="12.75"/>
    <row r="6908" s="46" customFormat="1" ht="12.75"/>
    <row r="6909" s="46" customFormat="1" ht="12.75"/>
    <row r="6910" s="46" customFormat="1" ht="12.75"/>
    <row r="6911" s="46" customFormat="1" ht="12.75"/>
    <row r="6912" s="46" customFormat="1" ht="12.75"/>
    <row r="6913" s="46" customFormat="1" ht="12.75"/>
    <row r="6914" s="46" customFormat="1" ht="12.75"/>
    <row r="6915" s="46" customFormat="1" ht="12.75"/>
    <row r="6916" s="46" customFormat="1" ht="12.75"/>
    <row r="6917" s="46" customFormat="1" ht="12.75"/>
    <row r="6918" s="46" customFormat="1" ht="12.75"/>
    <row r="6919" s="46" customFormat="1" ht="12.75"/>
    <row r="6920" s="46" customFormat="1" ht="12.75"/>
    <row r="6921" s="46" customFormat="1" ht="12.75"/>
    <row r="6922" s="46" customFormat="1" ht="12.75"/>
    <row r="6923" s="46" customFormat="1" ht="12.75"/>
    <row r="6924" s="46" customFormat="1" ht="12.75"/>
    <row r="6925" s="46" customFormat="1" ht="12.75"/>
    <row r="6926" s="46" customFormat="1" ht="12.75"/>
    <row r="6927" s="46" customFormat="1" ht="12.75"/>
    <row r="6928" s="46" customFormat="1" ht="12.75"/>
    <row r="6929" s="46" customFormat="1" ht="12.75"/>
    <row r="6930" s="46" customFormat="1" ht="12.75"/>
    <row r="6931" s="46" customFormat="1" ht="12.75"/>
    <row r="6932" s="46" customFormat="1" ht="12.75"/>
    <row r="6933" s="46" customFormat="1" ht="12.75"/>
    <row r="6934" s="46" customFormat="1" ht="12.75"/>
    <row r="6935" s="46" customFormat="1" ht="12.75"/>
    <row r="6936" s="46" customFormat="1" ht="12.75"/>
    <row r="6937" s="46" customFormat="1" ht="12.75"/>
    <row r="6938" s="46" customFormat="1" ht="12.75"/>
    <row r="6939" s="46" customFormat="1" ht="12.75"/>
    <row r="6940" s="46" customFormat="1" ht="12.75"/>
    <row r="6941" s="46" customFormat="1" ht="12.75"/>
    <row r="6942" s="46" customFormat="1" ht="12.75"/>
    <row r="6943" s="46" customFormat="1" ht="12.75"/>
    <row r="6944" s="46" customFormat="1" ht="12.75"/>
    <row r="6945" s="46" customFormat="1" ht="12.75"/>
    <row r="6946" s="46" customFormat="1" ht="12.75"/>
    <row r="6947" s="46" customFormat="1" ht="12.75"/>
    <row r="6948" s="46" customFormat="1" ht="12.75"/>
    <row r="6949" s="46" customFormat="1" ht="12.75"/>
    <row r="6950" s="46" customFormat="1" ht="12.75"/>
    <row r="6951" s="46" customFormat="1" ht="12.75"/>
    <row r="6952" s="46" customFormat="1" ht="12.75"/>
    <row r="6953" s="46" customFormat="1" ht="12.75"/>
    <row r="6954" s="46" customFormat="1" ht="12.75"/>
    <row r="6955" s="46" customFormat="1" ht="12.75"/>
    <row r="6956" s="46" customFormat="1" ht="12.75"/>
    <row r="6957" s="46" customFormat="1" ht="12.75"/>
    <row r="6958" s="46" customFormat="1" ht="12.75"/>
    <row r="6959" s="46" customFormat="1" ht="12.75"/>
    <row r="6960" s="46" customFormat="1" ht="12.75"/>
    <row r="6961" s="46" customFormat="1" ht="12.75"/>
    <row r="6962" s="46" customFormat="1" ht="12.75"/>
    <row r="6963" s="46" customFormat="1" ht="12.75"/>
    <row r="6964" s="46" customFormat="1" ht="12.75"/>
    <row r="6965" s="46" customFormat="1" ht="12.75"/>
    <row r="6966" s="46" customFormat="1" ht="12.75"/>
    <row r="6967" s="46" customFormat="1" ht="12.75"/>
    <row r="6968" s="46" customFormat="1" ht="12.75"/>
    <row r="6969" s="46" customFormat="1" ht="12.75"/>
    <row r="6970" s="46" customFormat="1" ht="12.75"/>
    <row r="6971" s="46" customFormat="1" ht="12.75"/>
    <row r="6972" s="46" customFormat="1" ht="12.75"/>
    <row r="6973" s="46" customFormat="1" ht="12.75"/>
    <row r="6974" s="46" customFormat="1" ht="12.75"/>
    <row r="6975" s="46" customFormat="1" ht="12.75"/>
    <row r="6976" s="46" customFormat="1" ht="12.75"/>
    <row r="6977" s="46" customFormat="1" ht="12.75"/>
    <row r="6978" s="46" customFormat="1" ht="12.75"/>
    <row r="6979" s="46" customFormat="1" ht="12.75"/>
    <row r="6980" s="46" customFormat="1" ht="12.75"/>
    <row r="6981" s="46" customFormat="1" ht="12.75"/>
    <row r="6982" s="46" customFormat="1" ht="12.75"/>
    <row r="6983" s="46" customFormat="1" ht="12.75"/>
    <row r="6984" s="46" customFormat="1" ht="12.75"/>
    <row r="6985" s="46" customFormat="1" ht="12.75"/>
    <row r="6986" s="46" customFormat="1" ht="12.75"/>
    <row r="6987" s="46" customFormat="1" ht="12.75"/>
    <row r="6988" s="46" customFormat="1" ht="12.75"/>
    <row r="6989" s="46" customFormat="1" ht="12.75"/>
    <row r="6990" s="46" customFormat="1" ht="12.75"/>
    <row r="6991" s="46" customFormat="1" ht="12.75"/>
    <row r="6992" s="46" customFormat="1" ht="12.75"/>
    <row r="6993" s="46" customFormat="1" ht="12.75"/>
    <row r="6994" s="46" customFormat="1" ht="12.75"/>
    <row r="6995" s="46" customFormat="1" ht="12.75"/>
    <row r="6996" s="46" customFormat="1" ht="12.75"/>
    <row r="6997" s="46" customFormat="1" ht="12.75"/>
    <row r="6998" s="46" customFormat="1" ht="12.75"/>
    <row r="6999" s="46" customFormat="1" ht="12.75"/>
    <row r="7000" s="46" customFormat="1" ht="12.75"/>
    <row r="7001" s="46" customFormat="1" ht="12.75"/>
    <row r="7002" s="46" customFormat="1" ht="12.75"/>
    <row r="7003" s="46" customFormat="1" ht="12.75"/>
    <row r="7004" s="46" customFormat="1" ht="12.75"/>
    <row r="7005" s="46" customFormat="1" ht="12.75"/>
    <row r="7006" s="46" customFormat="1" ht="12.75"/>
    <row r="7007" s="46" customFormat="1" ht="12.75"/>
    <row r="7008" s="46" customFormat="1" ht="12.75"/>
    <row r="7009" s="46" customFormat="1" ht="12.75"/>
    <row r="7010" s="46" customFormat="1" ht="12.75"/>
    <row r="7011" s="46" customFormat="1" ht="12.75"/>
    <row r="7012" s="46" customFormat="1" ht="12.75"/>
    <row r="7013" s="46" customFormat="1" ht="12.75"/>
    <row r="7014" s="46" customFormat="1" ht="12.75"/>
    <row r="7015" s="46" customFormat="1" ht="12.75"/>
    <row r="7016" s="46" customFormat="1" ht="12.75"/>
    <row r="7017" s="46" customFormat="1" ht="12.75"/>
    <row r="7018" s="46" customFormat="1" ht="12.75"/>
    <row r="7019" s="46" customFormat="1" ht="12.75"/>
    <row r="7020" s="46" customFormat="1" ht="12.75"/>
    <row r="7021" s="46" customFormat="1" ht="12.75"/>
    <row r="7022" s="46" customFormat="1" ht="12.75"/>
    <row r="7023" s="46" customFormat="1" ht="12.75"/>
    <row r="7024" s="46" customFormat="1" ht="12.75"/>
    <row r="7025" s="46" customFormat="1" ht="12.75"/>
    <row r="7026" s="46" customFormat="1" ht="12.75"/>
    <row r="7027" s="46" customFormat="1" ht="12.75"/>
    <row r="7028" s="46" customFormat="1" ht="12.75"/>
    <row r="7029" s="46" customFormat="1" ht="12.75"/>
    <row r="7030" s="46" customFormat="1" ht="12.75"/>
    <row r="7031" s="46" customFormat="1" ht="12.75"/>
    <row r="7032" s="46" customFormat="1" ht="12.75"/>
    <row r="7033" s="46" customFormat="1" ht="12.75"/>
    <row r="7034" s="46" customFormat="1" ht="12.75"/>
    <row r="7035" s="46" customFormat="1" ht="12.75"/>
    <row r="7036" s="46" customFormat="1" ht="12.75"/>
    <row r="7037" s="46" customFormat="1" ht="12.75"/>
    <row r="7038" s="46" customFormat="1" ht="12.75"/>
    <row r="7039" s="46" customFormat="1" ht="12.75"/>
    <row r="7040" s="46" customFormat="1" ht="12.75"/>
    <row r="7041" s="46" customFormat="1" ht="12.75"/>
    <row r="7042" s="46" customFormat="1" ht="12.75"/>
    <row r="7043" s="46" customFormat="1" ht="12.75"/>
    <row r="7044" s="46" customFormat="1" ht="12.75"/>
    <row r="7045" s="46" customFormat="1" ht="12.75"/>
  </sheetData>
  <sheetProtection password="DFFE" sheet="1"/>
  <mergeCells count="29">
    <mergeCell ref="I313:J313"/>
    <mergeCell ref="I314:J314"/>
    <mergeCell ref="I315:J315"/>
    <mergeCell ref="B296:D296"/>
    <mergeCell ref="G296:H296"/>
    <mergeCell ref="A1:J1"/>
    <mergeCell ref="C3:G3"/>
    <mergeCell ref="D2:F2"/>
    <mergeCell ref="B39:C40"/>
    <mergeCell ref="A13:B17"/>
    <mergeCell ref="A10:J10"/>
    <mergeCell ref="C14:I16"/>
    <mergeCell ref="A9:K9"/>
    <mergeCell ref="A285:K285"/>
    <mergeCell ref="A286:K292"/>
    <mergeCell ref="B213:C213"/>
    <mergeCell ref="A293:K293"/>
    <mergeCell ref="A294:K294"/>
    <mergeCell ref="A295:K295"/>
    <mergeCell ref="I296:K296"/>
    <mergeCell ref="A301:K301"/>
    <mergeCell ref="A302:K302"/>
    <mergeCell ref="A303:K311"/>
    <mergeCell ref="A297:K297"/>
    <mergeCell ref="A298:K298"/>
    <mergeCell ref="B299:D299"/>
    <mergeCell ref="G299:H299"/>
    <mergeCell ref="I299:K299"/>
    <mergeCell ref="A300:K300"/>
  </mergeCells>
  <printOptions/>
  <pageMargins left="0.4" right="0.4" top="1.75" bottom="0.5" header="0.5" footer="0.3"/>
  <pageSetup fitToHeight="0" fitToWidth="1" horizontalDpi="600" verticalDpi="600" orientation="portrait" scale="69" r:id="rId5"/>
  <headerFooter>
    <oddHeader>&amp;L&amp;6&amp;G&amp;C&amp;"Arial,Bold"&amp;14
&amp;16CHAPTER 2. PREDICTING HOT GAS LAYER TEMPERATURE
IN A ROOM FIRE
WITH FORCED VENTILATION
&amp;R&amp;"Arial,Bold"&amp;14
Version 1805.1
(SI Units)</oddHeader>
    <oddFooter>&amp;L&amp;F&amp;C&amp;P of &amp;N&amp;R&amp;D&amp;T]</oddFooter>
  </headerFooter>
  <rowBreaks count="5" manualBreakCount="5">
    <brk id="65" max="10" man="1"/>
    <brk id="121" max="10" man="1"/>
    <brk id="165" max="10" man="1"/>
    <brk id="211" max="10" man="1"/>
    <brk id="257" max="10" man="1"/>
  </rowBreaks>
  <colBreaks count="1" manualBreakCount="1">
    <brk id="11" max="65535" man="1"/>
  </colBreaks>
  <drawing r:id="rId3"/>
  <legacyDrawing r:id="rId2"/>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States Nuclear Regulatory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nxi</dc:creator>
  <cp:keywords/>
  <dc:description/>
  <cp:lastModifiedBy>David</cp:lastModifiedBy>
  <cp:lastPrinted>2010-06-18T19:54:17Z</cp:lastPrinted>
  <dcterms:created xsi:type="dcterms:W3CDTF">2001-04-10T10:59:19Z</dcterms:created>
  <dcterms:modified xsi:type="dcterms:W3CDTF">2013-05-21T11:01:04Z</dcterms:modified>
  <cp:category/>
  <cp:version/>
  <cp:contentType/>
  <cp:contentStatus/>
</cp:coreProperties>
</file>