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4830" tabRatio="857" activeTab="0"/>
  </bookViews>
  <sheets>
    <sheet name="Temperature-NV" sheetId="1" r:id="rId1"/>
  </sheets>
  <definedNames>
    <definedName name="_xlnm.Print_Area" localSheetId="0">'Temperature-NV'!$A$5:$K$307</definedName>
  </definedNames>
  <calcPr fullCalcOnLoad="1"/>
</workbook>
</file>

<file path=xl/comments1.xml><?xml version="1.0" encoding="utf-8"?>
<comments xmlns="http://schemas.openxmlformats.org/spreadsheetml/2006/main">
  <authors>
    <author>usnrc</author>
  </authors>
  <commentList>
    <comment ref="F38" authorId="0">
      <text>
        <r>
          <rPr>
            <b/>
            <sz val="8"/>
            <rFont val="Tahoma"/>
            <family val="2"/>
          </rPr>
          <t>This default value (1.00)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<sst xmlns="http://schemas.openxmlformats.org/spreadsheetml/2006/main" count="257" uniqueCount="200">
  <si>
    <t>INPUT PARAMETERS</t>
  </si>
  <si>
    <t>COMPARTMENT INFORMATION</t>
  </si>
  <si>
    <r>
      <t>Compartment Width (w</t>
    </r>
    <r>
      <rPr>
        <vertAlign val="subscript"/>
        <sz val="10"/>
        <color indexed="10"/>
        <rFont val="Arial"/>
        <family val="2"/>
      </rPr>
      <t>c</t>
    </r>
    <r>
      <rPr>
        <sz val="10"/>
        <color indexed="10"/>
        <rFont val="Arial"/>
        <family val="2"/>
      </rPr>
      <t>)</t>
    </r>
  </si>
  <si>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</si>
  <si>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</si>
  <si>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</si>
  <si>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</si>
  <si>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</si>
  <si>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r>
      <t>Interior Lining Thickness (</t>
    </r>
    <r>
      <rPr>
        <sz val="10"/>
        <color indexed="10"/>
        <rFont val="Symbol"/>
        <family val="1"/>
      </rPr>
      <t>d</t>
    </r>
    <r>
      <rPr>
        <sz val="10"/>
        <color indexed="10"/>
        <rFont val="Arial"/>
        <family val="2"/>
      </rPr>
      <t>)</t>
    </r>
  </si>
  <si>
    <t>AMBIENT CONDITIONS</t>
  </si>
  <si>
    <t>°C</t>
  </si>
  <si>
    <r>
      <t>Interior Lining Thermal Inertia (k</t>
    </r>
    <r>
      <rPr>
        <sz val="10"/>
        <color indexed="10"/>
        <rFont val="Symbol"/>
        <family val="1"/>
      </rPr>
      <t>r</t>
    </r>
    <r>
      <rPr>
        <sz val="10"/>
        <color indexed="10"/>
        <rFont val="Arial"/>
        <family val="2"/>
      </rPr>
      <t>c)</t>
    </r>
  </si>
  <si>
    <t>Concrete</t>
  </si>
  <si>
    <t>FIRE SPECIFICATIONS</t>
  </si>
  <si>
    <t>Fire Heat Release Rate (Q)</t>
  </si>
  <si>
    <t>kW</t>
  </si>
  <si>
    <t>sec</t>
  </si>
  <si>
    <t>METHOD OF McCAFFREY, QUINTIERE, AND HARKLEROAD (MQH)</t>
  </si>
  <si>
    <t>Area of Ventilation Opening Calculation</t>
  </si>
  <si>
    <t>Heat Transfer Coefficient Calculation</t>
  </si>
  <si>
    <t>Interior Lining Thermal Conductivity (k)</t>
  </si>
  <si>
    <r>
      <t>Interior Lining Density (</t>
    </r>
    <r>
      <rPr>
        <sz val="10"/>
        <color indexed="10"/>
        <rFont val="Symbol"/>
        <family val="1"/>
      </rPr>
      <t>r</t>
    </r>
    <r>
      <rPr>
        <sz val="10"/>
        <color indexed="10"/>
        <rFont val="Arial"/>
        <family val="2"/>
      </rPr>
      <t>)</t>
    </r>
  </si>
  <si>
    <t>Area of Compartment Enclosing Surface Boundaries</t>
  </si>
  <si>
    <t>kJ/kg-K</t>
  </si>
  <si>
    <t>kW/m-K</t>
  </si>
  <si>
    <t>(a thermal property of material responsible for the rate of temperature rise)</t>
  </si>
  <si>
    <t>Thermal Penetration Time Calculation</t>
  </si>
  <si>
    <t>The following calculations estimate the hot gas layer temperature and smoke layer height in enclosure fire.</t>
  </si>
  <si>
    <t>ESTIMATING SMOKE LAYER HEIGHT</t>
  </si>
  <si>
    <t>Compartment Area Calculation</t>
  </si>
  <si>
    <t>Hot Gas Layer Density Calculation</t>
  </si>
  <si>
    <t xml:space="preserve">k = </t>
  </si>
  <si>
    <t xml:space="preserve">z = </t>
  </si>
  <si>
    <t/>
  </si>
  <si>
    <t>Aluminum (pure)</t>
  </si>
  <si>
    <t>Brick</t>
  </si>
  <si>
    <t>(kJ/kg-K)</t>
  </si>
  <si>
    <t>(kW/m-K)</t>
  </si>
  <si>
    <t xml:space="preserve">METHOD OF YAMANA AND TANAKA </t>
  </si>
  <si>
    <r>
      <t>Top of Vent from Floor (V</t>
    </r>
    <r>
      <rPr>
        <vertAlign val="subscript"/>
        <sz val="10"/>
        <color indexed="10"/>
        <rFont val="Arial"/>
        <family val="2"/>
      </rPr>
      <t>T</t>
    </r>
    <r>
      <rPr>
        <sz val="10"/>
        <color indexed="10"/>
        <rFont val="Arial"/>
        <family val="2"/>
      </rPr>
      <t>)</t>
    </r>
  </si>
  <si>
    <t>THERMAL PROPERTIES OF COMPARTMENT ENCLOSING SURFACES FOR</t>
  </si>
  <si>
    <r>
      <t>k = a constant given by k = 0.076/</t>
    </r>
    <r>
      <rPr>
        <sz val="10"/>
        <color indexed="57"/>
        <rFont val="Symbol"/>
        <family val="1"/>
      </rPr>
      <t>r</t>
    </r>
    <r>
      <rPr>
        <vertAlign val="subscript"/>
        <sz val="10"/>
        <color indexed="57"/>
        <rFont val="Arial"/>
        <family val="2"/>
      </rPr>
      <t>g</t>
    </r>
  </si>
  <si>
    <r>
      <t>r</t>
    </r>
    <r>
      <rPr>
        <vertAlign val="subscript"/>
        <sz val="10"/>
        <color indexed="57"/>
        <rFont val="Arial"/>
        <family val="2"/>
      </rPr>
      <t>g</t>
    </r>
    <r>
      <rPr>
        <sz val="10"/>
        <color indexed="57"/>
        <rFont val="Symbol"/>
        <family val="1"/>
      </rPr>
      <t xml:space="preserve"> </t>
    </r>
    <r>
      <rPr>
        <sz val="10"/>
        <color indexed="57"/>
        <rFont val="Arial"/>
        <family val="2"/>
      </rPr>
      <t xml:space="preserve">is given by </t>
    </r>
    <r>
      <rPr>
        <sz val="10"/>
        <color indexed="57"/>
        <rFont val="Symbol"/>
        <family val="1"/>
      </rPr>
      <t>r</t>
    </r>
    <r>
      <rPr>
        <vertAlign val="subscript"/>
        <sz val="10"/>
        <color indexed="57"/>
        <rFont val="Arial"/>
        <family val="2"/>
      </rPr>
      <t>g</t>
    </r>
    <r>
      <rPr>
        <sz val="10"/>
        <color indexed="57"/>
        <rFont val="Arial"/>
        <family val="2"/>
      </rPr>
      <t xml:space="preserve"> = 353/T</t>
    </r>
    <r>
      <rPr>
        <vertAlign val="subscript"/>
        <sz val="10"/>
        <color indexed="57"/>
        <rFont val="Arial"/>
        <family val="2"/>
      </rPr>
      <t>g</t>
    </r>
  </si>
  <si>
    <t>(min)</t>
  </si>
  <si>
    <t>(°C)</t>
  </si>
  <si>
    <t>(°F)</t>
  </si>
  <si>
    <t>k</t>
  </si>
  <si>
    <t>Steel (0.5% Carbon)</t>
  </si>
  <si>
    <t>Glass, Plate</t>
  </si>
  <si>
    <t>Brick/Concrete Block</t>
  </si>
  <si>
    <t>Gypsum Board</t>
  </si>
  <si>
    <t>Plywood</t>
  </si>
  <si>
    <t>Fiber Insulation Board</t>
  </si>
  <si>
    <t>Chipboard</t>
  </si>
  <si>
    <t>Aerated Concrete</t>
  </si>
  <si>
    <t>Plasterboard</t>
  </si>
  <si>
    <t xml:space="preserve">Calcium Silicate Board </t>
  </si>
  <si>
    <t>Alumina Silicate Block</t>
  </si>
  <si>
    <t>Glass Fiber Insulation</t>
  </si>
  <si>
    <t>Expanded Polystyrene</t>
  </si>
  <si>
    <t>Material</t>
  </si>
  <si>
    <t>Select Material</t>
  </si>
  <si>
    <t>-</t>
  </si>
  <si>
    <t xml:space="preserve">Time </t>
  </si>
  <si>
    <t>c</t>
  </si>
  <si>
    <r>
      <t xml:space="preserve">Click </t>
    </r>
    <r>
      <rPr>
        <b/>
        <sz val="10"/>
        <color indexed="48"/>
        <rFont val="Arial"/>
        <family val="2"/>
      </rPr>
      <t>the selection</t>
    </r>
  </si>
  <si>
    <t>r</t>
  </si>
  <si>
    <t>Parameters in YELLOW CELLS are Entered by the User.</t>
  </si>
  <si>
    <t>Parameters in GREEN CELLS are Automatically Selected from the DROP DOWN MENU for the Material Selected.</t>
  </si>
  <si>
    <r>
      <t>Ambient Air Temperature (T</t>
    </r>
    <r>
      <rPr>
        <vertAlign val="subscript"/>
        <sz val="10"/>
        <color indexed="10"/>
        <rFont val="Arial"/>
        <family val="2"/>
      </rPr>
      <t>a</t>
    </r>
    <r>
      <rPr>
        <sz val="10"/>
        <color indexed="10"/>
        <rFont val="Arial"/>
        <family val="2"/>
      </rPr>
      <t>)</t>
    </r>
  </si>
  <si>
    <t>Calculate</t>
  </si>
  <si>
    <t>(sec)</t>
  </si>
  <si>
    <t>Time After Ignition (t)</t>
  </si>
  <si>
    <t>Constant (k)</t>
  </si>
  <si>
    <r>
      <t>r</t>
    </r>
    <r>
      <rPr>
        <b/>
        <vertAlign val="subscript"/>
        <sz val="10"/>
        <color indexed="57"/>
        <rFont val="Arial"/>
        <family val="2"/>
      </rPr>
      <t>g</t>
    </r>
  </si>
  <si>
    <r>
      <t>h</t>
    </r>
    <r>
      <rPr>
        <b/>
        <vertAlign val="subscript"/>
        <sz val="10"/>
        <color indexed="57"/>
        <rFont val="Arial"/>
        <family val="2"/>
      </rPr>
      <t>k</t>
    </r>
  </si>
  <si>
    <r>
      <t>T</t>
    </r>
    <r>
      <rPr>
        <b/>
        <vertAlign val="subscript"/>
        <sz val="10"/>
        <color indexed="57"/>
        <rFont val="Arial"/>
        <family val="2"/>
      </rPr>
      <t>g</t>
    </r>
  </si>
  <si>
    <t>User Specified Value</t>
  </si>
  <si>
    <t>Enter Value</t>
  </si>
  <si>
    <t xml:space="preserve">COMPARTMENT WITH THERMALLY THICK/THIN BOUNDARIES </t>
  </si>
  <si>
    <t>THERMAL PROPERTIES FOR COMMON INTERIOR LINING MATERIALS</t>
  </si>
  <si>
    <t>WITH NATURAL VENTILATION</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</si>
  <si>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</si>
  <si>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</si>
  <si>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 xml:space="preserve">Where, </t>
  </si>
  <si>
    <r>
      <t>D</t>
    </r>
    <r>
      <rPr>
        <sz val="10"/>
        <color indexed="57"/>
        <rFont val="Arial"/>
        <family val="2"/>
      </rPr>
      <t>T</t>
    </r>
    <r>
      <rPr>
        <vertAlign val="subscript"/>
        <sz val="10"/>
        <color indexed="57"/>
        <rFont val="Arial"/>
        <family val="2"/>
      </rPr>
      <t>g</t>
    </r>
    <r>
      <rPr>
        <sz val="10"/>
        <color indexed="57"/>
        <rFont val="Arial"/>
        <family val="2"/>
      </rPr>
      <t xml:space="preserve"> =</t>
    </r>
  </si>
  <si>
    <t>heat release rate of the fire (kW)</t>
  </si>
  <si>
    <t>Q =</t>
  </si>
  <si>
    <t>Results</t>
  </si>
  <si>
    <t>CHAPTER 2.  PREDICTING HOT GAS LAYER TEMPERATURE</t>
  </si>
  <si>
    <t>AND SMOKE LAYER HEIGHT IN A ROOM FIRE</t>
  </si>
  <si>
    <r>
      <t>Scroll</t>
    </r>
    <r>
      <rPr>
        <b/>
        <sz val="10"/>
        <color indexed="48"/>
        <rFont val="Arial"/>
        <family val="2"/>
      </rPr>
      <t xml:space="preserve"> to desired material</t>
    </r>
  </si>
  <si>
    <r>
      <t>A</t>
    </r>
    <r>
      <rPr>
        <vertAlign val="subscript"/>
        <sz val="10"/>
        <color indexed="57"/>
        <rFont val="Arial"/>
        <family val="2"/>
      </rPr>
      <t>v</t>
    </r>
    <r>
      <rPr>
        <sz val="10"/>
        <color indexed="57"/>
        <rFont val="Arial"/>
        <family val="2"/>
      </rPr>
      <t xml:space="preserve"> =</t>
    </r>
  </si>
  <si>
    <r>
      <t>area of ventilation opening (m</t>
    </r>
    <r>
      <rPr>
        <vertAlign val="superscript"/>
        <sz val="10"/>
        <color indexed="57"/>
        <rFont val="Arial"/>
        <family val="2"/>
      </rPr>
      <t>2</t>
    </r>
    <r>
      <rPr>
        <sz val="10"/>
        <color indexed="57"/>
        <rFont val="Arial"/>
        <family val="2"/>
      </rPr>
      <t>)</t>
    </r>
  </si>
  <si>
    <t>height of ventilation opening (m)</t>
  </si>
  <si>
    <r>
      <t>h</t>
    </r>
    <r>
      <rPr>
        <vertAlign val="subscript"/>
        <sz val="10"/>
        <color indexed="57"/>
        <rFont val="Arial"/>
        <family val="2"/>
      </rPr>
      <t>v</t>
    </r>
    <r>
      <rPr>
        <sz val="10"/>
        <color indexed="57"/>
        <rFont val="Arial"/>
        <family val="2"/>
      </rPr>
      <t xml:space="preserve"> =</t>
    </r>
  </si>
  <si>
    <r>
      <t>convective heat transfer coefficient (kW/m</t>
    </r>
    <r>
      <rPr>
        <vertAlign val="superscript"/>
        <sz val="10"/>
        <color indexed="57"/>
        <rFont val="Arial"/>
        <family val="2"/>
      </rPr>
      <t>2</t>
    </r>
    <r>
      <rPr>
        <sz val="10"/>
        <color indexed="57"/>
        <rFont val="Arial"/>
        <family val="2"/>
      </rPr>
      <t>-K)</t>
    </r>
  </si>
  <si>
    <r>
      <t>h</t>
    </r>
    <r>
      <rPr>
        <vertAlign val="subscript"/>
        <sz val="10"/>
        <color indexed="57"/>
        <rFont val="Arial"/>
        <family val="2"/>
      </rPr>
      <t>k</t>
    </r>
    <r>
      <rPr>
        <sz val="10"/>
        <color indexed="57"/>
        <rFont val="Arial"/>
        <family val="2"/>
      </rPr>
      <t xml:space="preserve"> =</t>
    </r>
  </si>
  <si>
    <r>
      <t>A</t>
    </r>
    <r>
      <rPr>
        <vertAlign val="subscript"/>
        <sz val="10"/>
        <color indexed="57"/>
        <rFont val="Arial"/>
        <family val="2"/>
      </rPr>
      <t>T</t>
    </r>
    <r>
      <rPr>
        <sz val="10"/>
        <color indexed="57"/>
        <rFont val="Arial"/>
        <family val="2"/>
      </rPr>
      <t xml:space="preserve"> =</t>
    </r>
  </si>
  <si>
    <r>
      <t>total area of the compartment enclosing surface boundaries excluding area of vent openings (m</t>
    </r>
    <r>
      <rPr>
        <vertAlign val="superscript"/>
        <sz val="10"/>
        <color indexed="57"/>
        <rFont val="Arial"/>
        <family val="2"/>
      </rPr>
      <t>2</t>
    </r>
    <r>
      <rPr>
        <sz val="10"/>
        <color indexed="57"/>
        <rFont val="Arial"/>
        <family val="2"/>
      </rPr>
      <t>)</t>
    </r>
  </si>
  <si>
    <r>
      <t>w</t>
    </r>
    <r>
      <rPr>
        <vertAlign val="subscript"/>
        <sz val="10"/>
        <color indexed="57"/>
        <rFont val="Arial"/>
        <family val="2"/>
      </rPr>
      <t>v</t>
    </r>
    <r>
      <rPr>
        <sz val="10"/>
        <color indexed="57"/>
        <rFont val="Arial"/>
        <family val="2"/>
      </rPr>
      <t xml:space="preserve"> =</t>
    </r>
  </si>
  <si>
    <t xml:space="preserve"> vent width (m)</t>
  </si>
  <si>
    <t>vent height (m)</t>
  </si>
  <si>
    <t>thermal penetration time (sec)</t>
  </si>
  <si>
    <r>
      <t>t</t>
    </r>
    <r>
      <rPr>
        <vertAlign val="subscript"/>
        <sz val="10"/>
        <color indexed="57"/>
        <rFont val="Arial"/>
        <family val="2"/>
      </rPr>
      <t>p</t>
    </r>
    <r>
      <rPr>
        <sz val="10"/>
        <color indexed="57"/>
        <rFont val="Arial"/>
        <family val="2"/>
      </rPr>
      <t xml:space="preserve"> =</t>
    </r>
  </si>
  <si>
    <r>
      <t>r</t>
    </r>
    <r>
      <rPr>
        <sz val="10"/>
        <color indexed="57"/>
        <rFont val="Arial"/>
        <family val="2"/>
      </rPr>
      <t xml:space="preserve"> =</t>
    </r>
  </si>
  <si>
    <t>k =</t>
  </si>
  <si>
    <r>
      <t>d</t>
    </r>
    <r>
      <rPr>
        <sz val="10"/>
        <color indexed="57"/>
        <rFont val="Arial"/>
        <family val="2"/>
      </rPr>
      <t xml:space="preserve"> =</t>
    </r>
  </si>
  <si>
    <r>
      <t>heat transfer coefficient (kW/m</t>
    </r>
    <r>
      <rPr>
        <vertAlign val="superscript"/>
        <sz val="10"/>
        <color indexed="57"/>
        <rFont val="Arial"/>
        <family val="2"/>
      </rPr>
      <t>2</t>
    </r>
    <r>
      <rPr>
        <sz val="10"/>
        <color indexed="57"/>
        <rFont val="Arial"/>
        <family val="2"/>
      </rPr>
      <t>-K)</t>
    </r>
  </si>
  <si>
    <r>
      <t>interior construction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</si>
  <si>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t>time after ignition (sec)</t>
  </si>
  <si>
    <t>t =</t>
  </si>
  <si>
    <r>
      <t>k</t>
    </r>
    <r>
      <rPr>
        <sz val="10"/>
        <color indexed="57"/>
        <rFont val="Symbol"/>
        <family val="1"/>
      </rPr>
      <t>r</t>
    </r>
    <r>
      <rPr>
        <sz val="10"/>
        <color indexed="57"/>
        <rFont val="Arial"/>
        <family val="2"/>
      </rPr>
      <t>c =</t>
    </r>
  </si>
  <si>
    <t>compartment width (m)</t>
  </si>
  <si>
    <r>
      <t>w</t>
    </r>
    <r>
      <rPr>
        <vertAlign val="subscript"/>
        <sz val="10"/>
        <color indexed="57"/>
        <rFont val="Arial"/>
        <family val="2"/>
      </rPr>
      <t>c</t>
    </r>
    <r>
      <rPr>
        <sz val="10"/>
        <color indexed="57"/>
        <rFont val="Arial"/>
        <family val="2"/>
      </rPr>
      <t xml:space="preserve"> =</t>
    </r>
  </si>
  <si>
    <r>
      <t>l</t>
    </r>
    <r>
      <rPr>
        <vertAlign val="subscript"/>
        <sz val="10"/>
        <color indexed="57"/>
        <rFont val="Arial"/>
        <family val="2"/>
      </rPr>
      <t>c</t>
    </r>
    <r>
      <rPr>
        <sz val="10"/>
        <color indexed="57"/>
        <rFont val="Arial"/>
        <family val="2"/>
      </rPr>
      <t xml:space="preserve"> =</t>
    </r>
  </si>
  <si>
    <r>
      <t>h</t>
    </r>
    <r>
      <rPr>
        <vertAlign val="subscript"/>
        <sz val="10"/>
        <color indexed="57"/>
        <rFont val="Arial"/>
        <family val="2"/>
      </rPr>
      <t>c</t>
    </r>
    <r>
      <rPr>
        <sz val="10"/>
        <color indexed="57"/>
        <rFont val="Arial"/>
        <family val="2"/>
      </rPr>
      <t xml:space="preserve"> =</t>
    </r>
  </si>
  <si>
    <t>compartment height (m)</t>
  </si>
  <si>
    <t>compartment length (m)</t>
  </si>
  <si>
    <t>z =</t>
  </si>
  <si>
    <t>smoke layer height (m)</t>
  </si>
  <si>
    <r>
      <t>h</t>
    </r>
    <r>
      <rPr>
        <vertAlign val="subscript"/>
        <sz val="10"/>
        <color indexed="57"/>
        <rFont val="Arial"/>
        <family val="2"/>
      </rPr>
      <t>c</t>
    </r>
    <r>
      <rPr>
        <sz val="10"/>
        <color indexed="57"/>
        <rFont val="Arial"/>
        <family val="2"/>
      </rPr>
      <t xml:space="preserve"> =</t>
    </r>
  </si>
  <si>
    <r>
      <t>A</t>
    </r>
    <r>
      <rPr>
        <vertAlign val="subscript"/>
        <sz val="10"/>
        <color indexed="57"/>
        <rFont val="Arial"/>
        <family val="2"/>
      </rPr>
      <t>c</t>
    </r>
    <r>
      <rPr>
        <sz val="10"/>
        <color indexed="57"/>
        <rFont val="Arial"/>
        <family val="2"/>
      </rPr>
      <t xml:space="preserve"> =</t>
    </r>
  </si>
  <si>
    <r>
      <t>r</t>
    </r>
    <r>
      <rPr>
        <vertAlign val="subscript"/>
        <sz val="10"/>
        <color indexed="57"/>
        <rFont val="Arial"/>
        <family val="2"/>
      </rPr>
      <t>g</t>
    </r>
    <r>
      <rPr>
        <sz val="10"/>
        <color indexed="57"/>
        <rFont val="Arial"/>
        <family val="2"/>
      </rPr>
      <t xml:space="preserve"> =</t>
    </r>
  </si>
  <si>
    <r>
      <t>T</t>
    </r>
    <r>
      <rPr>
        <vertAlign val="subscript"/>
        <sz val="10"/>
        <color indexed="57"/>
        <rFont val="Arial"/>
        <family val="2"/>
      </rPr>
      <t>g</t>
    </r>
    <r>
      <rPr>
        <sz val="10"/>
        <color indexed="57"/>
        <rFont val="Arial"/>
        <family val="2"/>
      </rPr>
      <t xml:space="preserve"> =</t>
    </r>
  </si>
  <si>
    <r>
      <t>compartment floor area (m</t>
    </r>
    <r>
      <rPr>
        <vertAlign val="superscript"/>
        <sz val="10"/>
        <color indexed="57"/>
        <rFont val="Arial"/>
        <family val="2"/>
      </rPr>
      <t>2</t>
    </r>
    <r>
      <rPr>
        <sz val="10"/>
        <color indexed="57"/>
        <rFont val="Arial"/>
        <family val="2"/>
      </rPr>
      <t>)</t>
    </r>
  </si>
  <si>
    <r>
      <t>hot gas layer density (kg/m</t>
    </r>
    <r>
      <rPr>
        <vertAlign val="superscript"/>
        <sz val="10"/>
        <color indexed="57"/>
        <rFont val="Arial"/>
        <family val="2"/>
      </rPr>
      <t>3</t>
    </r>
    <r>
      <rPr>
        <sz val="10"/>
        <color indexed="57"/>
        <rFont val="Arial"/>
        <family val="2"/>
      </rPr>
      <t>)</t>
    </r>
  </si>
  <si>
    <t>Caution! The smoke layer height is a conservative estimate and is only intended to provide an indication where the hot gas layer is located.  Calculated smoke layer height below the vent height are not creditable since the calculation is not accounting for the smoke exiting the vent.</t>
  </si>
  <si>
    <t>NOTE:</t>
  </si>
  <si>
    <t>Prepared by:</t>
  </si>
  <si>
    <t>Date:</t>
  </si>
  <si>
    <t>Organization:</t>
  </si>
  <si>
    <t>Checked by:</t>
  </si>
  <si>
    <t>Additional Information:</t>
  </si>
  <si>
    <t>Revision Log</t>
  </si>
  <si>
    <t>Description of Revision</t>
  </si>
  <si>
    <t>Date</t>
  </si>
  <si>
    <t>1805.0</t>
  </si>
  <si>
    <t>Original issue with final text.</t>
  </si>
  <si>
    <t>1805.1</t>
  </si>
  <si>
    <t>Version 1805.1</t>
  </si>
  <si>
    <t>Reference:  Klote, J., J. Milke, Principles of Smoke Management, 2002, Page 270.</t>
  </si>
  <si>
    <r>
      <t>Reference: SFPE Handbook of Fire Protection Engineering, 3</t>
    </r>
    <r>
      <rPr>
        <i/>
        <vertAlign val="superscript"/>
        <sz val="10"/>
        <color indexed="10"/>
        <rFont val="Arial"/>
        <family val="2"/>
      </rPr>
      <t>rd</t>
    </r>
    <r>
      <rPr>
        <i/>
        <sz val="10"/>
        <color indexed="10"/>
        <rFont val="Arial"/>
        <family val="2"/>
      </rPr>
      <t xml:space="preserve"> Edition, 2002, Page 3-175.</t>
    </r>
  </si>
  <si>
    <r>
      <t>kg/m</t>
    </r>
    <r>
      <rPr>
        <vertAlign val="superscript"/>
        <sz val="10"/>
        <color indexed="8"/>
        <rFont val="Arial"/>
        <family val="2"/>
      </rPr>
      <t>3</t>
    </r>
  </si>
  <si>
    <r>
      <t>(kW/m</t>
    </r>
    <r>
      <rPr>
        <vertAlign val="superscript"/>
        <sz val="10"/>
        <color indexed="8"/>
        <rFont val="Arial"/>
        <family val="2"/>
      </rPr>
      <t>2</t>
    </r>
    <r>
      <rPr>
        <sz val="10"/>
        <color indexed="8"/>
        <rFont val="Arial"/>
        <family val="2"/>
      </rPr>
      <t>-K)</t>
    </r>
    <r>
      <rPr>
        <vertAlign val="superscript"/>
        <sz val="10"/>
        <color indexed="8"/>
        <rFont val="Arial"/>
        <family val="2"/>
      </rPr>
      <t>2</t>
    </r>
    <r>
      <rPr>
        <sz val="10"/>
        <color indexed="8"/>
        <rFont val="Arial"/>
        <family val="2"/>
      </rPr>
      <t>-sec</t>
    </r>
  </si>
  <si>
    <t>Project / Inspection Title:</t>
  </si>
  <si>
    <r>
      <t>Ambient Air Density (</t>
    </r>
    <r>
      <rPr>
        <sz val="10"/>
        <color indexed="57"/>
        <rFont val="Symbol"/>
        <family val="1"/>
      </rPr>
      <t>r</t>
    </r>
    <r>
      <rPr>
        <vertAlign val="subscript"/>
        <sz val="10"/>
        <color indexed="57"/>
        <rFont val="Arial"/>
        <family val="2"/>
      </rPr>
      <t>a</t>
    </r>
    <r>
      <rPr>
        <sz val="10"/>
        <color indexed="57"/>
        <rFont val="Arial"/>
        <family val="2"/>
      </rPr>
      <t>)</t>
    </r>
  </si>
  <si>
    <t>°K</t>
  </si>
  <si>
    <r>
      <t>r</t>
    </r>
    <r>
      <rPr>
        <b/>
        <vertAlign val="subscript"/>
        <sz val="14"/>
        <color indexed="57"/>
        <rFont val="Arial"/>
        <family val="2"/>
      </rPr>
      <t xml:space="preserve">g </t>
    </r>
    <r>
      <rPr>
        <b/>
        <sz val="14"/>
        <color indexed="57"/>
        <rFont val="Arial"/>
        <family val="2"/>
      </rPr>
      <t>=</t>
    </r>
    <r>
      <rPr>
        <b/>
        <vertAlign val="subscript"/>
        <sz val="14"/>
        <color indexed="57"/>
        <rFont val="Arial"/>
        <family val="2"/>
      </rPr>
      <t xml:space="preserve"> </t>
    </r>
    <r>
      <rPr>
        <b/>
        <sz val="14"/>
        <color indexed="57"/>
        <rFont val="Arial"/>
        <family val="2"/>
      </rPr>
      <t xml:space="preserve"> </t>
    </r>
  </si>
  <si>
    <r>
      <t>353/T</t>
    </r>
    <r>
      <rPr>
        <b/>
        <vertAlign val="subscript"/>
        <sz val="14"/>
        <color indexed="57"/>
        <rFont val="Arial"/>
        <family val="2"/>
      </rPr>
      <t>g</t>
    </r>
  </si>
  <si>
    <r>
      <t>0.076/</t>
    </r>
    <r>
      <rPr>
        <b/>
        <sz val="14"/>
        <color indexed="57"/>
        <rFont val="Symbol"/>
        <family val="1"/>
      </rPr>
      <t>r</t>
    </r>
    <r>
      <rPr>
        <b/>
        <vertAlign val="subscript"/>
        <sz val="14"/>
        <color indexed="57"/>
        <rFont val="Arial"/>
        <family val="2"/>
      </rPr>
      <t>g</t>
    </r>
  </si>
  <si>
    <r>
      <t>(kW/m</t>
    </r>
    <r>
      <rPr>
        <b/>
        <vertAlign val="superscript"/>
        <sz val="10"/>
        <color indexed="57"/>
        <rFont val="Arial"/>
        <family val="2"/>
      </rPr>
      <t>2</t>
    </r>
    <r>
      <rPr>
        <b/>
        <sz val="10"/>
        <color indexed="57"/>
        <rFont val="Arial"/>
        <family val="2"/>
      </rPr>
      <t>-K)</t>
    </r>
  </si>
  <si>
    <r>
      <t xml:space="preserve">Note:  </t>
    </r>
    <r>
      <rPr>
        <sz val="11"/>
        <color indexed="57"/>
        <rFont val="Arial"/>
        <family val="2"/>
      </rPr>
      <t>Ambient Air Density (</t>
    </r>
    <r>
      <rPr>
        <sz val="10"/>
        <color indexed="57"/>
        <rFont val="Symbol"/>
        <family val="1"/>
      </rPr>
      <t>r</t>
    </r>
    <r>
      <rPr>
        <vertAlign val="subscript"/>
        <sz val="11"/>
        <color indexed="57"/>
        <rFont val="Arial"/>
        <family val="2"/>
      </rPr>
      <t>a</t>
    </r>
    <r>
      <rPr>
        <sz val="11"/>
        <color indexed="57"/>
        <rFont val="Arial"/>
        <family val="2"/>
      </rPr>
      <t>)</t>
    </r>
    <r>
      <rPr>
        <sz val="11"/>
        <color indexed="12"/>
        <rFont val="Arial"/>
        <family val="2"/>
      </rPr>
      <t xml:space="preserve"> will automatically correct with</t>
    </r>
    <r>
      <rPr>
        <sz val="11"/>
        <color indexed="48"/>
        <rFont val="Arial"/>
        <family val="2"/>
      </rPr>
      <t xml:space="preserve"> </t>
    </r>
    <r>
      <rPr>
        <sz val="11"/>
        <color indexed="10"/>
        <rFont val="Arial"/>
        <family val="2"/>
      </rPr>
      <t>Ambient Air Temperature (T</t>
    </r>
    <r>
      <rPr>
        <vertAlign val="subscript"/>
        <sz val="11"/>
        <color indexed="10"/>
        <rFont val="Arial"/>
        <family val="2"/>
      </rPr>
      <t>a</t>
    </r>
    <r>
      <rPr>
        <sz val="11"/>
        <color indexed="10"/>
        <rFont val="Arial"/>
        <family val="2"/>
      </rPr>
      <t>)</t>
    </r>
    <r>
      <rPr>
        <sz val="11"/>
        <color indexed="48"/>
        <rFont val="Arial"/>
        <family val="2"/>
      </rPr>
      <t xml:space="preserve"> </t>
    </r>
    <r>
      <rPr>
        <sz val="11"/>
        <color indexed="12"/>
        <rFont val="Arial"/>
        <family val="2"/>
      </rPr>
      <t>Input</t>
    </r>
  </si>
  <si>
    <t>(°K)</t>
  </si>
  <si>
    <r>
      <t>k</t>
    </r>
    <r>
      <rPr>
        <b/>
        <sz val="10"/>
        <color indexed="12"/>
        <rFont val="Symbol"/>
        <family val="1"/>
      </rPr>
      <t>r</t>
    </r>
    <r>
      <rPr>
        <b/>
        <sz val="10"/>
        <color indexed="12"/>
        <rFont val="Arial"/>
        <family val="2"/>
      </rPr>
      <t>c</t>
    </r>
  </si>
  <si>
    <r>
      <t>(kW/m</t>
    </r>
    <r>
      <rPr>
        <b/>
        <vertAlign val="superscript"/>
        <sz val="10"/>
        <color indexed="12"/>
        <rFont val="Arial"/>
        <family val="2"/>
      </rPr>
      <t>2</t>
    </r>
    <r>
      <rPr>
        <b/>
        <sz val="10"/>
        <color indexed="12"/>
        <rFont val="Arial"/>
        <family val="2"/>
      </rPr>
      <t>-K)</t>
    </r>
    <r>
      <rPr>
        <b/>
        <vertAlign val="superscript"/>
        <sz val="10"/>
        <color indexed="12"/>
        <rFont val="Arial"/>
        <family val="2"/>
      </rPr>
      <t>2</t>
    </r>
    <r>
      <rPr>
        <b/>
        <sz val="10"/>
        <color indexed="12"/>
        <rFont val="Arial"/>
        <family val="2"/>
      </rPr>
      <t>-sec</t>
    </r>
  </si>
  <si>
    <r>
      <t>(kg/m</t>
    </r>
    <r>
      <rPr>
        <b/>
        <vertAlign val="superscript"/>
        <sz val="10"/>
        <color indexed="12"/>
        <rFont val="Arial"/>
        <family val="2"/>
      </rPr>
      <t>3</t>
    </r>
    <r>
      <rPr>
        <b/>
        <sz val="10"/>
        <color indexed="12"/>
        <rFont val="Arial"/>
        <family val="2"/>
      </rPr>
      <t>)</t>
    </r>
  </si>
  <si>
    <r>
      <t>D</t>
    </r>
    <r>
      <rPr>
        <b/>
        <sz val="10"/>
        <color indexed="57"/>
        <rFont val="Arial"/>
        <family val="2"/>
      </rPr>
      <t>T</t>
    </r>
    <r>
      <rPr>
        <b/>
        <vertAlign val="subscript"/>
        <sz val="10"/>
        <color indexed="57"/>
        <rFont val="Arial"/>
        <family val="2"/>
      </rPr>
      <t>g</t>
    </r>
    <r>
      <rPr>
        <b/>
        <sz val="10"/>
        <color indexed="57"/>
        <rFont val="Arial"/>
        <family val="2"/>
      </rPr>
      <t xml:space="preserve"> </t>
    </r>
  </si>
  <si>
    <t>Smoke Layer Height</t>
  </si>
  <si>
    <r>
      <t>(kg/m</t>
    </r>
    <r>
      <rPr>
        <b/>
        <vertAlign val="superscript"/>
        <sz val="10"/>
        <color indexed="57"/>
        <rFont val="Arial"/>
        <family val="2"/>
      </rPr>
      <t>3</t>
    </r>
    <r>
      <rPr>
        <b/>
        <sz val="10"/>
        <color indexed="57"/>
        <rFont val="Arial"/>
        <family val="2"/>
      </rPr>
      <t>)</t>
    </r>
  </si>
  <si>
    <t>z (m)</t>
  </si>
  <si>
    <t>z (ft)</t>
  </si>
  <si>
    <r>
      <t>Specific Heat of Air (c</t>
    </r>
    <r>
      <rPr>
        <vertAlign val="subscript"/>
        <sz val="10"/>
        <color indexed="57"/>
        <rFont val="Arial"/>
        <family val="2"/>
      </rPr>
      <t>a</t>
    </r>
    <r>
      <rPr>
        <sz val="10"/>
        <color indexed="57"/>
        <rFont val="Arial"/>
        <family val="2"/>
      </rPr>
      <t>)</t>
    </r>
  </si>
  <si>
    <r>
      <t>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t>
    </r>
    <r>
      <rPr>
        <vertAlign val="subscript"/>
        <sz val="10"/>
        <color indexed="57"/>
        <rFont val="Arial"/>
        <family val="2"/>
      </rPr>
      <t xml:space="preserve"> </t>
    </r>
    <r>
      <rPr>
        <sz val="10"/>
        <color indexed="57"/>
        <rFont val="Arial"/>
        <family val="2"/>
      </rPr>
      <t>upper layer gas temperature rise above ambient (K)</t>
    </r>
  </si>
  <si>
    <r>
      <t>Interior Lining Specific Heat (c</t>
    </r>
    <r>
      <rPr>
        <vertAlign val="subscript"/>
        <sz val="10"/>
        <color indexed="10"/>
        <rFont val="Arial"/>
        <family val="2"/>
      </rPr>
      <t>p</t>
    </r>
    <r>
      <rPr>
        <sz val="10"/>
        <color indexed="10"/>
        <rFont val="Arial"/>
        <family val="2"/>
      </rPr>
      <t>)</t>
    </r>
  </si>
  <si>
    <r>
      <t>c</t>
    </r>
    <r>
      <rPr>
        <vertAlign val="subscript"/>
        <sz val="10"/>
        <color indexed="57"/>
        <rFont val="Arial"/>
        <family val="2"/>
      </rPr>
      <t>p</t>
    </r>
    <r>
      <rPr>
        <sz val="10"/>
        <color indexed="57"/>
        <rFont val="Arial"/>
        <family val="2"/>
      </rPr>
      <t xml:space="preserve"> =</t>
    </r>
  </si>
  <si>
    <t>interior lining specific heat (kJ/kg-K)</t>
  </si>
  <si>
    <t>interior lining thermal conductivity (kW/m-K)</t>
  </si>
  <si>
    <r>
      <t>interior lining density (kg/m</t>
    </r>
    <r>
      <rPr>
        <vertAlign val="superscript"/>
        <sz val="10"/>
        <color indexed="57"/>
        <rFont val="Arial"/>
        <family val="2"/>
      </rPr>
      <t>3</t>
    </r>
    <r>
      <rPr>
        <sz val="10"/>
        <color indexed="57"/>
        <rFont val="Arial"/>
        <family val="2"/>
      </rPr>
      <t>)</t>
    </r>
  </si>
  <si>
    <t>interior lining thickness (m)</t>
  </si>
  <si>
    <t>hot gas layer temperature (K)</t>
  </si>
  <si>
    <t>The above calculations are based on principles developed in the SFPE Handbook of Fire Protection Engineering, 3rd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</si>
  <si>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r>
      <t>D</t>
    </r>
    <r>
      <rPr>
        <b/>
        <sz val="18"/>
        <color indexed="57"/>
        <rFont val="Arial"/>
        <family val="2"/>
      </rPr>
      <t>T</t>
    </r>
    <r>
      <rPr>
        <b/>
        <vertAlign val="subscript"/>
        <sz val="18"/>
        <color indexed="57"/>
        <rFont val="Arial"/>
        <family val="2"/>
      </rPr>
      <t>g</t>
    </r>
    <r>
      <rPr>
        <b/>
        <sz val="18"/>
        <color indexed="57"/>
        <rFont val="Arial"/>
        <family val="2"/>
      </rPr>
      <t xml:space="preserve"> = 6.85 [Q</t>
    </r>
    <r>
      <rPr>
        <b/>
        <vertAlign val="superscript"/>
        <sz val="18"/>
        <color indexed="57"/>
        <rFont val="Arial"/>
        <family val="2"/>
      </rPr>
      <t>2</t>
    </r>
    <r>
      <rPr>
        <b/>
        <sz val="18"/>
        <color indexed="57"/>
        <rFont val="Arial"/>
        <family val="2"/>
      </rPr>
      <t>/((A</t>
    </r>
    <r>
      <rPr>
        <b/>
        <vertAlign val="subscript"/>
        <sz val="18"/>
        <color indexed="57"/>
        <rFont val="Arial"/>
        <family val="2"/>
      </rPr>
      <t>v</t>
    </r>
    <r>
      <rPr>
        <b/>
        <sz val="18"/>
        <color indexed="57"/>
        <rFont val="Arial"/>
        <family val="2"/>
      </rPr>
      <t>(h</t>
    </r>
    <r>
      <rPr>
        <b/>
        <vertAlign val="subscript"/>
        <sz val="18"/>
        <color indexed="57"/>
        <rFont val="Arial"/>
        <family val="2"/>
      </rPr>
      <t>v</t>
    </r>
    <r>
      <rPr>
        <b/>
        <sz val="18"/>
        <color indexed="57"/>
        <rFont val="Arial"/>
        <family val="2"/>
      </rPr>
      <t>)</t>
    </r>
    <r>
      <rPr>
        <b/>
        <vertAlign val="superscript"/>
        <sz val="18"/>
        <color indexed="57"/>
        <rFont val="Arial"/>
        <family val="2"/>
      </rPr>
      <t>1/2</t>
    </r>
    <r>
      <rPr>
        <b/>
        <sz val="18"/>
        <color indexed="57"/>
        <rFont val="Arial"/>
        <family val="2"/>
      </rPr>
      <t>)</t>
    </r>
    <r>
      <rPr>
        <b/>
        <vertAlign val="superscript"/>
        <sz val="18"/>
        <color indexed="57"/>
        <rFont val="Arial"/>
        <family val="2"/>
      </rPr>
      <t xml:space="preserve"> </t>
    </r>
    <r>
      <rPr>
        <b/>
        <sz val="18"/>
        <color indexed="57"/>
        <rFont val="Arial"/>
        <family val="2"/>
      </rPr>
      <t>(A</t>
    </r>
    <r>
      <rPr>
        <b/>
        <vertAlign val="subscript"/>
        <sz val="18"/>
        <color indexed="57"/>
        <rFont val="Arial"/>
        <family val="2"/>
      </rPr>
      <t>T</t>
    </r>
    <r>
      <rPr>
        <b/>
        <sz val="18"/>
        <color indexed="57"/>
        <rFont val="Arial"/>
        <family val="2"/>
      </rPr>
      <t>h</t>
    </r>
    <r>
      <rPr>
        <b/>
        <vertAlign val="subscript"/>
        <sz val="18"/>
        <color indexed="57"/>
        <rFont val="Arial"/>
        <family val="2"/>
      </rPr>
      <t>k</t>
    </r>
    <r>
      <rPr>
        <b/>
        <sz val="18"/>
        <color indexed="57"/>
        <rFont val="Arial"/>
        <family val="2"/>
      </rPr>
      <t>))]</t>
    </r>
    <r>
      <rPr>
        <b/>
        <vertAlign val="superscript"/>
        <sz val="18"/>
        <color indexed="57"/>
        <rFont val="Arial"/>
        <family val="2"/>
      </rPr>
      <t>1/3</t>
    </r>
  </si>
  <si>
    <r>
      <t>A</t>
    </r>
    <r>
      <rPr>
        <b/>
        <vertAlign val="subscript"/>
        <sz val="16"/>
        <color indexed="57"/>
        <rFont val="Arial"/>
        <family val="2"/>
      </rPr>
      <t>v</t>
    </r>
    <r>
      <rPr>
        <b/>
        <sz val="16"/>
        <color indexed="57"/>
        <rFont val="Arial"/>
        <family val="2"/>
      </rPr>
      <t xml:space="preserve"> = </t>
    </r>
  </si>
  <si>
    <r>
      <t>m</t>
    </r>
    <r>
      <rPr>
        <b/>
        <vertAlign val="superscript"/>
        <sz val="16"/>
        <color indexed="57"/>
        <rFont val="Arial"/>
        <family val="2"/>
      </rPr>
      <t>2</t>
    </r>
  </si>
  <si>
    <r>
      <t xml:space="preserve">        A</t>
    </r>
    <r>
      <rPr>
        <b/>
        <vertAlign val="subscript"/>
        <sz val="16"/>
        <color indexed="57"/>
        <rFont val="Arial"/>
        <family val="2"/>
      </rPr>
      <t>v</t>
    </r>
    <r>
      <rPr>
        <b/>
        <sz val="16"/>
        <color indexed="57"/>
        <rFont val="Arial"/>
        <family val="2"/>
      </rPr>
      <t xml:space="preserve"> = (w</t>
    </r>
    <r>
      <rPr>
        <b/>
        <vertAlign val="subscript"/>
        <sz val="16"/>
        <color indexed="57"/>
        <rFont val="Arial"/>
        <family val="2"/>
      </rPr>
      <t>v</t>
    </r>
    <r>
      <rPr>
        <b/>
        <sz val="16"/>
        <color indexed="57"/>
        <rFont val="Arial"/>
        <family val="2"/>
      </rPr>
      <t>) (h</t>
    </r>
    <r>
      <rPr>
        <b/>
        <vertAlign val="subscript"/>
        <sz val="16"/>
        <color indexed="57"/>
        <rFont val="Arial"/>
        <family val="2"/>
      </rPr>
      <t>v</t>
    </r>
    <r>
      <rPr>
        <b/>
        <sz val="16"/>
        <color indexed="57"/>
        <rFont val="Arial"/>
        <family val="2"/>
      </rPr>
      <t>)</t>
    </r>
  </si>
  <si>
    <r>
      <t xml:space="preserve">         t</t>
    </r>
    <r>
      <rPr>
        <b/>
        <vertAlign val="subscript"/>
        <sz val="16"/>
        <color indexed="57"/>
        <rFont val="Arial"/>
        <family val="2"/>
      </rPr>
      <t>p</t>
    </r>
    <r>
      <rPr>
        <b/>
        <sz val="16"/>
        <color indexed="57"/>
        <rFont val="Arial"/>
        <family val="2"/>
      </rPr>
      <t xml:space="preserve"> = (</t>
    </r>
    <r>
      <rPr>
        <b/>
        <sz val="16"/>
        <color indexed="57"/>
        <rFont val="Symbol"/>
        <family val="1"/>
      </rPr>
      <t>r</t>
    </r>
    <r>
      <rPr>
        <b/>
        <sz val="16"/>
        <color indexed="57"/>
        <rFont val="Arial"/>
        <family val="2"/>
      </rPr>
      <t>c</t>
    </r>
    <r>
      <rPr>
        <b/>
        <vertAlign val="subscript"/>
        <sz val="16"/>
        <color indexed="57"/>
        <rFont val="Arial"/>
        <family val="2"/>
      </rPr>
      <t>p</t>
    </r>
    <r>
      <rPr>
        <b/>
        <sz val="16"/>
        <color indexed="57"/>
        <rFont val="Arial"/>
        <family val="2"/>
      </rPr>
      <t>/k) (</t>
    </r>
    <r>
      <rPr>
        <b/>
        <sz val="16"/>
        <color indexed="57"/>
        <rFont val="Symbol"/>
        <family val="1"/>
      </rPr>
      <t>d</t>
    </r>
    <r>
      <rPr>
        <b/>
        <sz val="16"/>
        <color indexed="57"/>
        <rFont val="Arial"/>
        <family val="2"/>
      </rPr>
      <t>/2)</t>
    </r>
    <r>
      <rPr>
        <b/>
        <vertAlign val="superscript"/>
        <sz val="16"/>
        <color indexed="57"/>
        <rFont val="Arial"/>
        <family val="2"/>
      </rPr>
      <t>2</t>
    </r>
  </si>
  <si>
    <r>
      <t>t</t>
    </r>
    <r>
      <rPr>
        <b/>
        <vertAlign val="subscript"/>
        <sz val="16"/>
        <color indexed="57"/>
        <rFont val="Arial"/>
        <family val="2"/>
      </rPr>
      <t>p</t>
    </r>
    <r>
      <rPr>
        <b/>
        <sz val="16"/>
        <color indexed="57"/>
        <rFont val="Arial"/>
        <family val="2"/>
      </rPr>
      <t xml:space="preserve"> = </t>
    </r>
  </si>
  <si>
    <r>
      <t xml:space="preserve">          h</t>
    </r>
    <r>
      <rPr>
        <b/>
        <vertAlign val="subscript"/>
        <sz val="14"/>
        <color indexed="57"/>
        <rFont val="Arial"/>
        <family val="2"/>
      </rPr>
      <t>k</t>
    </r>
    <r>
      <rPr>
        <b/>
        <sz val="14"/>
        <color indexed="57"/>
        <rFont val="Arial"/>
        <family val="2"/>
      </rPr>
      <t xml:space="preserve"> = √(k</t>
    </r>
    <r>
      <rPr>
        <b/>
        <sz val="14"/>
        <color indexed="57"/>
        <rFont val="Symbol"/>
        <family val="1"/>
      </rPr>
      <t>r</t>
    </r>
    <r>
      <rPr>
        <b/>
        <sz val="14"/>
        <color indexed="57"/>
        <rFont val="Arial"/>
        <family val="2"/>
      </rPr>
      <t>c/t)  for t &lt; t</t>
    </r>
    <r>
      <rPr>
        <b/>
        <vertAlign val="subscript"/>
        <sz val="14"/>
        <color indexed="57"/>
        <rFont val="Arial"/>
        <family val="2"/>
      </rPr>
      <t>p</t>
    </r>
    <r>
      <rPr>
        <b/>
        <sz val="14"/>
        <color indexed="57"/>
        <rFont val="Arial"/>
        <family val="2"/>
      </rPr>
      <t xml:space="preserve">     or     (k/</t>
    </r>
    <r>
      <rPr>
        <b/>
        <sz val="14"/>
        <color indexed="57"/>
        <rFont val="Symbol"/>
        <family val="1"/>
      </rPr>
      <t>d</t>
    </r>
    <r>
      <rPr>
        <b/>
        <sz val="14"/>
        <color indexed="57"/>
        <rFont val="Arial"/>
        <family val="2"/>
      </rPr>
      <t>)  for t &gt; t</t>
    </r>
    <r>
      <rPr>
        <b/>
        <vertAlign val="subscript"/>
        <sz val="14"/>
        <color indexed="57"/>
        <rFont val="Arial"/>
        <family val="2"/>
      </rPr>
      <t>p</t>
    </r>
  </si>
  <si>
    <r>
      <t>A</t>
    </r>
    <r>
      <rPr>
        <b/>
        <vertAlign val="subscript"/>
        <sz val="16"/>
        <color indexed="57"/>
        <rFont val="Arial"/>
        <family val="2"/>
      </rPr>
      <t>T</t>
    </r>
    <r>
      <rPr>
        <b/>
        <sz val="16"/>
        <color indexed="57"/>
        <rFont val="Arial"/>
        <family val="2"/>
      </rPr>
      <t xml:space="preserve"> = </t>
    </r>
  </si>
  <si>
    <r>
      <t xml:space="preserve">        A</t>
    </r>
    <r>
      <rPr>
        <b/>
        <vertAlign val="subscript"/>
        <sz val="16"/>
        <color indexed="57"/>
        <rFont val="Arial"/>
        <family val="2"/>
      </rPr>
      <t>T</t>
    </r>
    <r>
      <rPr>
        <b/>
        <sz val="16"/>
        <color indexed="57"/>
        <rFont val="Arial"/>
        <family val="2"/>
      </rPr>
      <t xml:space="preserve"> = [2(w</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+ 2(h</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t>
    </r>
    <r>
      <rPr>
        <b/>
        <vertAlign val="subscript"/>
        <sz val="16"/>
        <color indexed="57"/>
        <rFont val="Arial"/>
        <family val="2"/>
      </rPr>
      <t xml:space="preserve"> </t>
    </r>
    <r>
      <rPr>
        <b/>
        <sz val="16"/>
        <color indexed="57"/>
        <rFont val="Arial"/>
        <family val="2"/>
      </rPr>
      <t>2(h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A</t>
    </r>
    <r>
      <rPr>
        <b/>
        <vertAlign val="subscript"/>
        <sz val="16"/>
        <color indexed="57"/>
        <rFont val="Arial"/>
        <family val="2"/>
      </rPr>
      <t>v</t>
    </r>
  </si>
  <si>
    <t>COMPARTMENT HOT GAS LAYER TEMPERATURE WITH NATURAL VENTILATION</t>
  </si>
  <si>
    <r>
      <t>D</t>
    </r>
    <r>
      <rPr>
        <b/>
        <sz val="16"/>
        <color indexed="57"/>
        <rFont val="Arial"/>
        <family val="2"/>
      </rPr>
      <t>T</t>
    </r>
    <r>
      <rPr>
        <b/>
        <vertAlign val="subscript"/>
        <sz val="16"/>
        <color indexed="57"/>
        <rFont val="Arial"/>
        <family val="2"/>
      </rPr>
      <t>g</t>
    </r>
    <r>
      <rPr>
        <b/>
        <sz val="16"/>
        <color indexed="57"/>
        <rFont val="Arial"/>
        <family val="2"/>
      </rPr>
      <t xml:space="preserve"> = 6.85 [Q</t>
    </r>
    <r>
      <rPr>
        <b/>
        <vertAlign val="superscript"/>
        <sz val="16"/>
        <color indexed="57"/>
        <rFont val="Arial"/>
        <family val="2"/>
      </rPr>
      <t>2</t>
    </r>
    <r>
      <rPr>
        <b/>
        <sz val="16"/>
        <color indexed="57"/>
        <rFont val="Arial"/>
        <family val="2"/>
      </rPr>
      <t>/((A</t>
    </r>
    <r>
      <rPr>
        <b/>
        <vertAlign val="subscript"/>
        <sz val="16"/>
        <color indexed="57"/>
        <rFont val="Arial"/>
        <family val="2"/>
      </rPr>
      <t>v</t>
    </r>
    <r>
      <rPr>
        <b/>
        <sz val="16"/>
        <color indexed="57"/>
        <rFont val="Arial"/>
        <family val="2"/>
      </rPr>
      <t>(h</t>
    </r>
    <r>
      <rPr>
        <b/>
        <vertAlign val="subscript"/>
        <sz val="16"/>
        <color indexed="57"/>
        <rFont val="Arial"/>
        <family val="2"/>
      </rPr>
      <t>v</t>
    </r>
    <r>
      <rPr>
        <b/>
        <sz val="16"/>
        <color indexed="57"/>
        <rFont val="Arial"/>
        <family val="2"/>
      </rPr>
      <t>)</t>
    </r>
    <r>
      <rPr>
        <b/>
        <vertAlign val="superscript"/>
        <sz val="16"/>
        <color indexed="57"/>
        <rFont val="Arial"/>
        <family val="2"/>
      </rPr>
      <t>1/2</t>
    </r>
    <r>
      <rPr>
        <b/>
        <sz val="16"/>
        <color indexed="57"/>
        <rFont val="Arial"/>
        <family val="2"/>
      </rPr>
      <t>)</t>
    </r>
    <r>
      <rPr>
        <b/>
        <vertAlign val="superscript"/>
        <sz val="16"/>
        <color indexed="57"/>
        <rFont val="Arial"/>
        <family val="2"/>
      </rPr>
      <t xml:space="preserve"> </t>
    </r>
    <r>
      <rPr>
        <b/>
        <sz val="16"/>
        <color indexed="57"/>
        <rFont val="Arial"/>
        <family val="2"/>
      </rPr>
      <t>(A</t>
    </r>
    <r>
      <rPr>
        <b/>
        <vertAlign val="subscript"/>
        <sz val="16"/>
        <color indexed="57"/>
        <rFont val="Arial"/>
        <family val="2"/>
      </rPr>
      <t>T</t>
    </r>
    <r>
      <rPr>
        <b/>
        <sz val="16"/>
        <color indexed="57"/>
        <rFont val="Arial"/>
        <family val="2"/>
      </rPr>
      <t>h</t>
    </r>
    <r>
      <rPr>
        <b/>
        <vertAlign val="subscript"/>
        <sz val="16"/>
        <color indexed="57"/>
        <rFont val="Arial"/>
        <family val="2"/>
      </rPr>
      <t>k</t>
    </r>
    <r>
      <rPr>
        <b/>
        <sz val="16"/>
        <color indexed="57"/>
        <rFont val="Arial"/>
        <family val="2"/>
      </rPr>
      <t>))]</t>
    </r>
    <r>
      <rPr>
        <b/>
        <vertAlign val="superscript"/>
        <sz val="16"/>
        <color indexed="57"/>
        <rFont val="Arial"/>
        <family val="2"/>
      </rPr>
      <t>1/3</t>
    </r>
  </si>
  <si>
    <r>
      <t>D</t>
    </r>
    <r>
      <rPr>
        <b/>
        <sz val="16"/>
        <color indexed="57"/>
        <rFont val="Arial"/>
        <family val="2"/>
      </rPr>
      <t>T</t>
    </r>
    <r>
      <rPr>
        <b/>
        <vertAlign val="subscript"/>
        <sz val="16"/>
        <color indexed="57"/>
        <rFont val="Arial"/>
        <family val="2"/>
      </rPr>
      <t>g</t>
    </r>
    <r>
      <rPr>
        <b/>
        <sz val="16"/>
        <color indexed="57"/>
        <rFont val="Arial"/>
        <family val="2"/>
      </rPr>
      <t xml:space="preserve"> = </t>
    </r>
  </si>
  <si>
    <r>
      <t>T</t>
    </r>
    <r>
      <rPr>
        <b/>
        <vertAlign val="subscript"/>
        <sz val="16"/>
        <color indexed="57"/>
        <rFont val="Arial"/>
        <family val="2"/>
      </rPr>
      <t xml:space="preserve">g </t>
    </r>
    <r>
      <rPr>
        <b/>
        <sz val="16"/>
        <color indexed="57"/>
        <rFont val="Arial"/>
        <family val="2"/>
      </rPr>
      <t>- T</t>
    </r>
    <r>
      <rPr>
        <b/>
        <vertAlign val="subscript"/>
        <sz val="16"/>
        <color indexed="57"/>
        <rFont val="Arial"/>
        <family val="2"/>
      </rPr>
      <t>a</t>
    </r>
  </si>
  <si>
    <r>
      <t>T</t>
    </r>
    <r>
      <rPr>
        <b/>
        <vertAlign val="subscript"/>
        <sz val="16"/>
        <color indexed="57"/>
        <rFont val="Arial"/>
        <family val="2"/>
      </rPr>
      <t>g</t>
    </r>
    <r>
      <rPr>
        <b/>
        <sz val="16"/>
        <color indexed="57"/>
        <rFont val="Arial"/>
        <family val="2"/>
      </rPr>
      <t xml:space="preserve"> = </t>
    </r>
  </si>
  <si>
    <r>
      <t>D</t>
    </r>
    <r>
      <rPr>
        <b/>
        <sz val="16"/>
        <color indexed="57"/>
        <rFont val="Arial"/>
        <family val="2"/>
      </rPr>
      <t>T</t>
    </r>
    <r>
      <rPr>
        <b/>
        <vertAlign val="subscript"/>
        <sz val="16"/>
        <color indexed="57"/>
        <rFont val="Arial"/>
        <family val="2"/>
      </rPr>
      <t xml:space="preserve">g </t>
    </r>
    <r>
      <rPr>
        <b/>
        <sz val="16"/>
        <color indexed="57"/>
        <rFont val="Arial"/>
        <family val="2"/>
      </rPr>
      <t>+ T</t>
    </r>
    <r>
      <rPr>
        <b/>
        <vertAlign val="subscript"/>
        <sz val="16"/>
        <color indexed="57"/>
        <rFont val="Arial"/>
        <family val="2"/>
      </rPr>
      <t>a</t>
    </r>
  </si>
  <si>
    <r>
      <t>z = ((2kQ</t>
    </r>
    <r>
      <rPr>
        <b/>
        <vertAlign val="superscript"/>
        <sz val="18"/>
        <color indexed="57"/>
        <rFont val="Arial"/>
        <family val="2"/>
      </rPr>
      <t>1/3</t>
    </r>
    <r>
      <rPr>
        <b/>
        <sz val="18"/>
        <color indexed="57"/>
        <rFont val="Arial"/>
        <family val="2"/>
      </rPr>
      <t>t/(3A</t>
    </r>
    <r>
      <rPr>
        <b/>
        <vertAlign val="subscript"/>
        <sz val="18"/>
        <color indexed="57"/>
        <rFont val="Arial"/>
        <family val="2"/>
      </rPr>
      <t>c</t>
    </r>
    <r>
      <rPr>
        <b/>
        <sz val="18"/>
        <color indexed="57"/>
        <rFont val="Arial"/>
        <family val="2"/>
      </rPr>
      <t>)) + (1/h</t>
    </r>
    <r>
      <rPr>
        <b/>
        <vertAlign val="subscript"/>
        <sz val="18"/>
        <color indexed="57"/>
        <rFont val="Arial"/>
        <family val="2"/>
      </rPr>
      <t>c</t>
    </r>
    <r>
      <rPr>
        <b/>
        <vertAlign val="superscript"/>
        <sz val="18"/>
        <color indexed="57"/>
        <rFont val="Arial"/>
        <family val="2"/>
      </rPr>
      <t>2/3</t>
    </r>
    <r>
      <rPr>
        <b/>
        <sz val="18"/>
        <color indexed="57"/>
        <rFont val="Arial"/>
        <family val="2"/>
      </rPr>
      <t>))</t>
    </r>
    <r>
      <rPr>
        <b/>
        <vertAlign val="superscript"/>
        <sz val="18"/>
        <color indexed="57"/>
        <rFont val="Arial"/>
        <family val="2"/>
      </rPr>
      <t>-3/2</t>
    </r>
  </si>
  <si>
    <r>
      <t>A</t>
    </r>
    <r>
      <rPr>
        <b/>
        <vertAlign val="subscript"/>
        <sz val="16"/>
        <color indexed="57"/>
        <rFont val="Arial"/>
        <family val="2"/>
      </rPr>
      <t>c</t>
    </r>
    <r>
      <rPr>
        <b/>
        <sz val="16"/>
        <color indexed="57"/>
        <rFont val="Arial"/>
        <family val="2"/>
      </rPr>
      <t xml:space="preserve"> =</t>
    </r>
  </si>
  <si>
    <t>SMOKE GAS LAYER HEIGHT WITH NATURAL VENTILATION</t>
  </si>
  <si>
    <r>
      <t>[(2kQ</t>
    </r>
    <r>
      <rPr>
        <b/>
        <vertAlign val="superscript"/>
        <sz val="18"/>
        <color indexed="57"/>
        <rFont val="Arial"/>
        <family val="2"/>
      </rPr>
      <t>1/3</t>
    </r>
    <r>
      <rPr>
        <b/>
        <sz val="18"/>
        <color indexed="57"/>
        <rFont val="Arial"/>
        <family val="2"/>
      </rPr>
      <t>t/(3A</t>
    </r>
    <r>
      <rPr>
        <b/>
        <vertAlign val="subscript"/>
        <sz val="18"/>
        <color indexed="57"/>
        <rFont val="Arial"/>
        <family val="2"/>
      </rPr>
      <t>c</t>
    </r>
    <r>
      <rPr>
        <b/>
        <sz val="18"/>
        <color indexed="57"/>
        <rFont val="Arial"/>
        <family val="2"/>
      </rPr>
      <t>)] + (1/h</t>
    </r>
    <r>
      <rPr>
        <b/>
        <vertAlign val="subscript"/>
        <sz val="18"/>
        <color indexed="57"/>
        <rFont val="Arial"/>
        <family val="2"/>
      </rPr>
      <t>c</t>
    </r>
    <r>
      <rPr>
        <b/>
        <vertAlign val="superscript"/>
        <sz val="18"/>
        <color indexed="57"/>
        <rFont val="Arial"/>
        <family val="2"/>
      </rPr>
      <t>2/3</t>
    </r>
    <r>
      <rPr>
        <b/>
        <sz val="18"/>
        <color indexed="57"/>
        <rFont val="Arial"/>
        <family val="2"/>
      </rPr>
      <t>)</t>
    </r>
    <r>
      <rPr>
        <b/>
        <vertAlign val="superscript"/>
        <sz val="18"/>
        <color indexed="57"/>
        <rFont val="Arial"/>
        <family val="2"/>
      </rPr>
      <t>-3/2</t>
    </r>
  </si>
  <si>
    <t>Summary of Results</t>
  </si>
  <si>
    <t>(SI Units)</t>
  </si>
  <si>
    <t>cm</t>
  </si>
  <si>
    <t>See table below for results (column 3)</t>
  </si>
  <si>
    <t>Corrected subscripts, revised e-mail addresses, corrected editorial errors, revised print pagination and print layout.</t>
  </si>
  <si>
    <t>March 2011</t>
  </si>
  <si>
    <t>December 2004</t>
  </si>
  <si>
    <r>
      <t xml:space="preserve">           A</t>
    </r>
    <r>
      <rPr>
        <b/>
        <vertAlign val="subscript"/>
        <sz val="14"/>
        <color indexed="57"/>
        <rFont val="Arial"/>
        <family val="2"/>
      </rPr>
      <t>c</t>
    </r>
    <r>
      <rPr>
        <b/>
        <sz val="16"/>
        <color indexed="57"/>
        <rFont val="Arial"/>
        <family val="2"/>
      </rPr>
      <t xml:space="preserve"> = (w</t>
    </r>
    <r>
      <rPr>
        <b/>
        <vertAlign val="subscript"/>
        <sz val="16"/>
        <color indexed="57"/>
        <rFont val="Arial"/>
        <family val="2"/>
      </rPr>
      <t>c</t>
    </r>
    <r>
      <rPr>
        <b/>
        <sz val="16"/>
        <color indexed="57"/>
        <rFont val="Arial"/>
        <family val="2"/>
      </rPr>
      <t>) (l</t>
    </r>
    <r>
      <rPr>
        <b/>
        <vertAlign val="subscript"/>
        <sz val="16"/>
        <color indexed="57"/>
        <rFont val="Arial"/>
        <family val="2"/>
      </rPr>
      <t>c</t>
    </r>
    <r>
      <rPr>
        <b/>
        <sz val="16"/>
        <color indexed="57"/>
        <rFont val="Arial"/>
        <family val="2"/>
      </rPr>
      <t>)</t>
    </r>
  </si>
  <si>
    <t>Calculation for Constant 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</si>
</sst>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409]dddd\,\ mmmm\ dd\,\ yyyy"/>
    <numFmt numFmtId="167" formatCode="[$-409]h:mm:ss\ AM/PM"/>
  </numFmts>
  <fonts count="118">
    <font>
      <sz val="10"/>
      <name val="Arial"/>
      <family val="0"/>
    </font>
    <font>
      <b/>
      <sz val="14"/>
      <name val="Arial"/>
      <family val="2"/>
    </font>
    <font>
      <b/>
      <sz val="10"/>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sz val="8"/>
      <color indexed="10"/>
      <name val="Arial"/>
      <family val="2"/>
    </font>
    <font>
      <sz val="10"/>
      <color indexed="10"/>
      <name val="Symbol"/>
      <family val="1"/>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u val="single"/>
      <sz val="10"/>
      <color indexed="12"/>
      <name val="Arial"/>
      <family val="2"/>
    </font>
    <font>
      <u val="single"/>
      <sz val="10"/>
      <color indexed="36"/>
      <name val="Arial"/>
      <family val="2"/>
    </font>
    <font>
      <b/>
      <sz val="12"/>
      <color indexed="10"/>
      <name val="Arial"/>
      <family val="2"/>
    </font>
    <font>
      <b/>
      <sz val="14"/>
      <color indexed="14"/>
      <name val="Arial"/>
      <family val="2"/>
    </font>
    <font>
      <b/>
      <sz val="10"/>
      <name val="Arial"/>
      <family val="2"/>
    </font>
    <font>
      <sz val="10"/>
      <color indexed="48"/>
      <name val="Arial"/>
      <family val="2"/>
    </font>
    <font>
      <b/>
      <sz val="10"/>
      <color indexed="48"/>
      <name val="Arial"/>
      <family val="2"/>
    </font>
    <font>
      <sz val="11"/>
      <name val="Arial"/>
      <family val="2"/>
    </font>
    <font>
      <b/>
      <sz val="11"/>
      <color indexed="48"/>
      <name val="Arial"/>
      <family val="2"/>
    </font>
    <font>
      <sz val="9"/>
      <color indexed="14"/>
      <name val="Arial"/>
      <family val="2"/>
    </font>
    <font>
      <b/>
      <sz val="11"/>
      <color indexed="57"/>
      <name val="Arial"/>
      <family val="2"/>
    </font>
    <font>
      <sz val="10"/>
      <color indexed="12"/>
      <name val="Arial"/>
      <family val="2"/>
    </font>
    <font>
      <b/>
      <sz val="8"/>
      <name val="Tahoma"/>
      <family val="2"/>
    </font>
    <font>
      <b/>
      <sz val="12"/>
      <color indexed="13"/>
      <name val="Arial"/>
      <family val="2"/>
    </font>
    <font>
      <b/>
      <sz val="10"/>
      <color indexed="57"/>
      <name val="Symbol"/>
      <family val="1"/>
    </font>
    <font>
      <b/>
      <vertAlign val="subscript"/>
      <sz val="10"/>
      <color indexed="57"/>
      <name val="Arial"/>
      <family val="2"/>
    </font>
    <font>
      <sz val="10"/>
      <color indexed="8"/>
      <name val="Arial"/>
      <family val="2"/>
    </font>
    <font>
      <b/>
      <sz val="12"/>
      <color indexed="14"/>
      <name val="Arial"/>
      <family val="2"/>
    </font>
    <font>
      <b/>
      <sz val="11"/>
      <color indexed="13"/>
      <name val="Arial"/>
      <family val="2"/>
    </font>
    <font>
      <b/>
      <sz val="11"/>
      <name val="Arial"/>
      <family val="2"/>
    </font>
    <font>
      <b/>
      <sz val="11"/>
      <color indexed="9"/>
      <name val="Arial"/>
      <family val="2"/>
    </font>
    <font>
      <b/>
      <sz val="14"/>
      <color indexed="57"/>
      <name val="Arial"/>
      <family val="2"/>
    </font>
    <font>
      <i/>
      <sz val="10"/>
      <color indexed="10"/>
      <name val="Arial"/>
      <family val="2"/>
    </font>
    <font>
      <i/>
      <vertAlign val="superscript"/>
      <sz val="10"/>
      <color indexed="10"/>
      <name val="Arial"/>
      <family val="2"/>
    </font>
    <font>
      <vertAlign val="superscript"/>
      <sz val="10"/>
      <color indexed="8"/>
      <name val="Arial"/>
      <family val="2"/>
    </font>
    <font>
      <sz val="10"/>
      <color indexed="43"/>
      <name val="Arial"/>
      <family val="2"/>
    </font>
    <font>
      <b/>
      <sz val="12"/>
      <color indexed="8"/>
      <name val="Arial"/>
      <family val="2"/>
    </font>
    <font>
      <sz val="11"/>
      <color indexed="8"/>
      <name val="Arial"/>
      <family val="2"/>
    </font>
    <font>
      <sz val="10"/>
      <color indexed="9"/>
      <name val="Arial"/>
      <family val="2"/>
    </font>
    <font>
      <b/>
      <sz val="11"/>
      <color indexed="8"/>
      <name val="Arial"/>
      <family val="2"/>
    </font>
    <font>
      <b/>
      <vertAlign val="subscript"/>
      <sz val="14"/>
      <color indexed="57"/>
      <name val="Arial"/>
      <family val="2"/>
    </font>
    <font>
      <b/>
      <sz val="14"/>
      <color indexed="57"/>
      <name val="Symbol"/>
      <family val="1"/>
    </font>
    <font>
      <sz val="11"/>
      <color indexed="48"/>
      <name val="Arial"/>
      <family val="2"/>
    </font>
    <font>
      <sz val="11"/>
      <color indexed="10"/>
      <name val="Arial"/>
      <family val="2"/>
    </font>
    <font>
      <vertAlign val="subscript"/>
      <sz val="11"/>
      <color indexed="10"/>
      <name val="Arial"/>
      <family val="2"/>
    </font>
    <font>
      <sz val="11"/>
      <color indexed="12"/>
      <name val="Arial"/>
      <family val="2"/>
    </font>
    <font>
      <b/>
      <vertAlign val="superscript"/>
      <sz val="10"/>
      <color indexed="57"/>
      <name val="Arial"/>
      <family val="2"/>
    </font>
    <font>
      <sz val="11"/>
      <color indexed="57"/>
      <name val="Arial"/>
      <family val="2"/>
    </font>
    <font>
      <vertAlign val="subscript"/>
      <sz val="11"/>
      <color indexed="57"/>
      <name val="Arial"/>
      <family val="2"/>
    </font>
    <font>
      <b/>
      <sz val="10"/>
      <color indexed="12"/>
      <name val="Arial"/>
      <family val="2"/>
    </font>
    <font>
      <b/>
      <sz val="10"/>
      <color indexed="12"/>
      <name val="Symbol"/>
      <family val="1"/>
    </font>
    <font>
      <b/>
      <vertAlign val="superscript"/>
      <sz val="10"/>
      <color indexed="12"/>
      <name val="Arial"/>
      <family val="2"/>
    </font>
    <font>
      <b/>
      <sz val="16"/>
      <color indexed="57"/>
      <name val="Arial"/>
      <family val="2"/>
    </font>
    <font>
      <b/>
      <sz val="18"/>
      <color indexed="57"/>
      <name val="Symbol"/>
      <family val="1"/>
    </font>
    <font>
      <b/>
      <sz val="18"/>
      <color indexed="57"/>
      <name val="Arial"/>
      <family val="2"/>
    </font>
    <font>
      <b/>
      <vertAlign val="subscript"/>
      <sz val="18"/>
      <color indexed="57"/>
      <name val="Arial"/>
      <family val="2"/>
    </font>
    <font>
      <b/>
      <vertAlign val="superscript"/>
      <sz val="18"/>
      <color indexed="57"/>
      <name val="Arial"/>
      <family val="2"/>
    </font>
    <font>
      <b/>
      <vertAlign val="subscript"/>
      <sz val="16"/>
      <color indexed="57"/>
      <name val="Arial"/>
      <family val="2"/>
    </font>
    <font>
      <b/>
      <sz val="16"/>
      <name val="Arial"/>
      <family val="2"/>
    </font>
    <font>
      <b/>
      <vertAlign val="superscript"/>
      <sz val="16"/>
      <color indexed="57"/>
      <name val="Arial"/>
      <family val="2"/>
    </font>
    <font>
      <b/>
      <sz val="16"/>
      <color indexed="57"/>
      <name val="Symbol"/>
      <family val="1"/>
    </font>
    <font>
      <sz val="16"/>
      <color indexed="57"/>
      <name val="Symbol"/>
      <family val="1"/>
    </font>
    <font>
      <sz val="16"/>
      <name val="Arial"/>
      <family val="2"/>
    </font>
    <font>
      <sz val="16"/>
      <color indexed="57"/>
      <name val="Arial"/>
      <family val="2"/>
    </font>
    <font>
      <b/>
      <sz val="16"/>
      <color indexed="48"/>
      <name val="Arial"/>
      <family val="2"/>
    </font>
    <font>
      <b/>
      <sz val="18"/>
      <color indexed="10"/>
      <name val="Arial"/>
      <family val="2"/>
    </font>
    <font>
      <sz val="18"/>
      <name val="Arial"/>
      <family val="2"/>
    </font>
    <font>
      <b/>
      <sz val="18"/>
      <name val="Arial"/>
      <family val="2"/>
    </font>
    <font>
      <sz val="12"/>
      <color indexed="8"/>
      <name val="Arial"/>
      <family val="0"/>
    </font>
    <font>
      <sz val="14.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rgb="FFFF0000"/>
      <name val="Arial"/>
      <family val="2"/>
    </font>
    <font>
      <b/>
      <sz val="10"/>
      <color rgb="FFFF0000"/>
      <name val="Arial"/>
      <family val="2"/>
    </font>
    <font>
      <sz val="9"/>
      <color rgb="FFFF0000"/>
      <name val="Arial"/>
      <family val="2"/>
    </font>
    <font>
      <b/>
      <sz val="14"/>
      <color rgb="FFFFFF0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indexed="9"/>
        <bgColor indexed="64"/>
      </patternFill>
    </fill>
    <fill>
      <patternFill patternType="solid">
        <fgColor indexed="15"/>
        <bgColor indexed="64"/>
      </patternFill>
    </fill>
    <fill>
      <patternFill patternType="solid">
        <fgColor indexed="48"/>
        <bgColor indexed="64"/>
      </patternFill>
    </fill>
    <fill>
      <patternFill patternType="solid">
        <fgColor indexed="11"/>
        <bgColor indexed="64"/>
      </patternFill>
    </fill>
    <fill>
      <patternFill patternType="solid">
        <fgColor indexed="22"/>
        <bgColor indexed="64"/>
      </patternFill>
    </fill>
    <fill>
      <patternFill patternType="solid">
        <fgColor rgb="FF00FFFF"/>
        <bgColor indexed="64"/>
      </patternFill>
    </fill>
    <fill>
      <patternFill patternType="solid">
        <fgColor indexed="12"/>
        <bgColor indexed="64"/>
      </patternFill>
    </fill>
    <fill>
      <patternFill patternType="solid">
        <fgColor indexed="23"/>
        <bgColor indexed="64"/>
      </patternFill>
    </fill>
    <fill>
      <patternFill patternType="solid">
        <fgColor rgb="FFFF0000"/>
        <bgColor indexed="64"/>
      </patternFill>
    </fill>
    <fill>
      <patternFill patternType="solid">
        <fgColor indexed="31"/>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color indexed="63"/>
      </left>
      <right>
        <color indexed="63"/>
      </right>
      <top style="thick"/>
      <bottom>
        <color indexed="63"/>
      </bottom>
    </border>
    <border>
      <left style="medium"/>
      <right>
        <color indexed="63"/>
      </right>
      <top style="medium"/>
      <bottom style="medium"/>
    </border>
    <border>
      <left style="thin"/>
      <right style="thin"/>
      <top style="medium"/>
      <bottom>
        <color indexed="63"/>
      </bottom>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color indexed="63"/>
      </bottom>
    </border>
    <border>
      <left style="double"/>
      <right style="double"/>
      <top style="thin"/>
      <bottom style="thin"/>
    </border>
    <border>
      <left style="double"/>
      <right style="double"/>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color indexed="63"/>
      </left>
      <right style="medium"/>
      <top style="medium"/>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double"/>
      <right>
        <color indexed="63"/>
      </right>
      <top style="thick"/>
      <bottom style="double"/>
    </border>
    <border>
      <left>
        <color indexed="63"/>
      </left>
      <right style="double"/>
      <top style="thick"/>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7"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6"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368">
    <xf numFmtId="0" fontId="0" fillId="0" borderId="0" xfId="0" applyAlignment="1">
      <alignment/>
    </xf>
    <xf numFmtId="0" fontId="0" fillId="0" borderId="0" xfId="0" applyAlignment="1" applyProtection="1">
      <alignment/>
      <protection hidden="1"/>
    </xf>
    <xf numFmtId="2" fontId="18" fillId="0" borderId="0" xfId="0" applyNumberFormat="1" applyFont="1" applyAlignment="1" applyProtection="1">
      <alignment/>
      <protection hidden="1"/>
    </xf>
    <xf numFmtId="2" fontId="22" fillId="0" borderId="0" xfId="0" applyNumberFormat="1" applyFont="1" applyAlignment="1" applyProtection="1">
      <alignment/>
      <protection hidden="1"/>
    </xf>
    <xf numFmtId="0" fontId="15" fillId="0" borderId="0" xfId="0" applyFont="1" applyFill="1" applyBorder="1" applyAlignment="1" applyProtection="1">
      <alignment horizontal="center" vertical="center" wrapText="1"/>
      <protection hidden="1"/>
    </xf>
    <xf numFmtId="0" fontId="43" fillId="0" borderId="0" xfId="0" applyFont="1" applyFill="1" applyBorder="1" applyAlignment="1" applyProtection="1">
      <alignment wrapText="1"/>
      <protection hidden="1"/>
    </xf>
    <xf numFmtId="2" fontId="32" fillId="33" borderId="10" xfId="0" applyNumberFormat="1" applyFont="1" applyFill="1" applyBorder="1" applyAlignment="1" applyProtection="1">
      <alignment/>
      <protection locked="0"/>
    </xf>
    <xf numFmtId="2" fontId="32" fillId="33" borderId="10" xfId="0" applyNumberFormat="1" applyFont="1" applyFill="1" applyBorder="1" applyAlignment="1" applyProtection="1">
      <alignment/>
      <protection locked="0"/>
    </xf>
    <xf numFmtId="0" fontId="1" fillId="0" borderId="0" xfId="0" applyFont="1" applyAlignment="1" applyProtection="1">
      <alignment vertical="center" wrapText="1"/>
      <protection hidden="1"/>
    </xf>
    <xf numFmtId="0" fontId="41" fillId="0" borderId="0" xfId="0" applyFont="1" applyAlignment="1" applyProtection="1">
      <alignment horizontal="left" wrapText="1"/>
      <protection hidden="1"/>
    </xf>
    <xf numFmtId="0" fontId="41" fillId="0" borderId="0" xfId="0" applyFont="1" applyFill="1" applyAlignment="1" applyProtection="1">
      <alignment horizontal="left" wrapText="1"/>
      <protection hidden="1"/>
    </xf>
    <xf numFmtId="0" fontId="3" fillId="0" borderId="0" xfId="0" applyFont="1" applyAlignment="1" applyProtection="1">
      <alignment/>
      <protection hidden="1"/>
    </xf>
    <xf numFmtId="0" fontId="5" fillId="0" borderId="0" xfId="0" applyFont="1" applyAlignment="1" applyProtection="1">
      <alignment/>
      <protection hidden="1"/>
    </xf>
    <xf numFmtId="0" fontId="15"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horizontal="left" vertical="center" wrapText="1"/>
      <protection hidden="1"/>
    </xf>
    <xf numFmtId="0" fontId="44" fillId="0" borderId="0" xfId="0" applyFont="1" applyFill="1" applyAlignment="1" applyProtection="1">
      <alignment/>
      <protection hidden="1"/>
    </xf>
    <xf numFmtId="0" fontId="0" fillId="0" borderId="0" xfId="0" applyAlignment="1" applyProtection="1" quotePrefix="1">
      <alignment/>
      <protection hidden="1"/>
    </xf>
    <xf numFmtId="0" fontId="0" fillId="0" borderId="0" xfId="0" applyFont="1" applyAlignment="1" applyProtection="1">
      <alignment/>
      <protection hidden="1"/>
    </xf>
    <xf numFmtId="164" fontId="44" fillId="0" borderId="0" xfId="0" applyNumberFormat="1" applyFont="1" applyFill="1" applyAlignment="1" applyProtection="1">
      <alignment/>
      <protection hidden="1"/>
    </xf>
    <xf numFmtId="0" fontId="18" fillId="0" borderId="0" xfId="0" applyFont="1" applyAlignment="1" applyProtection="1">
      <alignment/>
      <protection hidden="1"/>
    </xf>
    <xf numFmtId="0" fontId="18" fillId="0" borderId="0" xfId="0" applyFont="1" applyAlignment="1" applyProtection="1" quotePrefix="1">
      <alignment/>
      <protection hidden="1"/>
    </xf>
    <xf numFmtId="0" fontId="18" fillId="0" borderId="0" xfId="0" applyFont="1" applyAlignment="1" applyProtection="1">
      <alignment/>
      <protection hidden="1"/>
    </xf>
    <xf numFmtId="2" fontId="44" fillId="0" borderId="0" xfId="0" applyNumberFormat="1" applyFont="1" applyFill="1" applyAlignment="1" applyProtection="1">
      <alignment/>
      <protection hidden="1"/>
    </xf>
    <xf numFmtId="0" fontId="11" fillId="0" borderId="0" xfId="0" applyFont="1" applyAlignment="1" applyProtection="1">
      <alignment horizontal="left" vertical="center" wrapText="1"/>
      <protection hidden="1"/>
    </xf>
    <xf numFmtId="0" fontId="7" fillId="0" borderId="0" xfId="0" applyFont="1" applyFill="1" applyAlignment="1" applyProtection="1">
      <alignment/>
      <protection hidden="1"/>
    </xf>
    <xf numFmtId="2" fontId="0" fillId="0" borderId="0" xfId="0" applyNumberFormat="1" applyFill="1" applyBorder="1" applyAlignment="1" applyProtection="1">
      <alignment/>
      <protection hidden="1"/>
    </xf>
    <xf numFmtId="0" fontId="29" fillId="34" borderId="11"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0" fillId="0" borderId="12" xfId="0" applyBorder="1" applyAlignment="1" applyProtection="1">
      <alignment/>
      <protection hidden="1"/>
    </xf>
    <xf numFmtId="0" fontId="0" fillId="0" borderId="0" xfId="0" applyAlignment="1" applyProtection="1">
      <alignment vertical="center" wrapText="1"/>
      <protection hidden="1"/>
    </xf>
    <xf numFmtId="0" fontId="10" fillId="0" borderId="0" xfId="0" applyFont="1" applyAlignment="1" applyProtection="1">
      <alignment/>
      <protection hidden="1"/>
    </xf>
    <xf numFmtId="0" fontId="11" fillId="0" borderId="0" xfId="0" applyFont="1" applyAlignment="1" applyProtection="1">
      <alignment horizontal="right" vertical="top" wrapText="1"/>
      <protection hidden="1"/>
    </xf>
    <xf numFmtId="0" fontId="11" fillId="0" borderId="0" xfId="0" applyFont="1" applyAlignment="1" applyProtection="1">
      <alignment/>
      <protection hidden="1"/>
    </xf>
    <xf numFmtId="0" fontId="14" fillId="0" borderId="0" xfId="0" applyNumberFormat="1" applyFont="1" applyAlignment="1" applyProtection="1">
      <alignment horizontal="left"/>
      <protection hidden="1"/>
    </xf>
    <xf numFmtId="0" fontId="11" fillId="0" borderId="0" xfId="0" applyNumberFormat="1" applyFont="1" applyAlignment="1" applyProtection="1">
      <alignment horizontal="right" vertical="top" wrapText="1"/>
      <protection hidden="1"/>
    </xf>
    <xf numFmtId="0" fontId="11" fillId="0" borderId="0" xfId="0" applyNumberFormat="1" applyFont="1" applyAlignment="1" applyProtection="1">
      <alignment horizontal="left" vertical="center" wrapText="1"/>
      <protection hidden="1"/>
    </xf>
    <xf numFmtId="0" fontId="10" fillId="0" borderId="0" xfId="0" applyNumberFormat="1" applyFont="1" applyAlignment="1" applyProtection="1">
      <alignment horizontal="right" vertical="top" wrapText="1"/>
      <protection hidden="1"/>
    </xf>
    <xf numFmtId="0" fontId="37" fillId="0" borderId="0" xfId="0" applyFont="1" applyAlignment="1" applyProtection="1">
      <alignment horizontal="right" vertical="center" wrapText="1"/>
      <protection hidden="1"/>
    </xf>
    <xf numFmtId="0" fontId="0" fillId="0" borderId="0" xfId="0" applyAlignment="1" applyProtection="1">
      <alignment horizontal="left"/>
      <protection hidden="1"/>
    </xf>
    <xf numFmtId="0" fontId="11" fillId="0" borderId="0" xfId="0" applyFont="1" applyAlignment="1" applyProtection="1">
      <alignment horizontal="right" vertical="center" wrapText="1"/>
      <protection hidden="1"/>
    </xf>
    <xf numFmtId="0" fontId="21" fillId="0" borderId="0" xfId="0" applyFont="1" applyAlignment="1" applyProtection="1">
      <alignment/>
      <protection hidden="1"/>
    </xf>
    <xf numFmtId="0" fontId="21" fillId="0" borderId="0" xfId="0" applyFont="1" applyAlignment="1" applyProtection="1">
      <alignment horizontal="left"/>
      <protection hidden="1"/>
    </xf>
    <xf numFmtId="0" fontId="47" fillId="0" borderId="0" xfId="0" applyFont="1" applyAlignment="1" applyProtection="1">
      <alignment horizontal="right" vertical="center" wrapText="1"/>
      <protection hidden="1"/>
    </xf>
    <xf numFmtId="0" fontId="37"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10" fillId="0" borderId="0" xfId="0" applyFont="1" applyAlignment="1" applyProtection="1">
      <alignment horizontal="right" vertical="center" wrapText="1"/>
      <protection hidden="1"/>
    </xf>
    <xf numFmtId="0" fontId="47" fillId="0" borderId="0" xfId="0" applyFont="1" applyAlignment="1" applyProtection="1">
      <alignment vertical="center" wrapText="1"/>
      <protection hidden="1"/>
    </xf>
    <xf numFmtId="0" fontId="23" fillId="0" borderId="0" xfId="0" applyFont="1" applyFill="1" applyAlignment="1" applyProtection="1">
      <alignment/>
      <protection hidden="1"/>
    </xf>
    <xf numFmtId="2" fontId="23" fillId="0" borderId="0" xfId="0" applyNumberFormat="1" applyFont="1" applyFill="1" applyAlignment="1" applyProtection="1">
      <alignment/>
      <protection hidden="1"/>
    </xf>
    <xf numFmtId="0" fontId="34" fillId="34" borderId="13" xfId="0" applyFont="1" applyFill="1" applyBorder="1" applyAlignment="1" applyProtection="1">
      <alignment horizontal="center" vertical="center" wrapText="1"/>
      <protection hidden="1"/>
    </xf>
    <xf numFmtId="0" fontId="14" fillId="0" borderId="14"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14" fillId="0" borderId="16" xfId="0" applyFont="1" applyFill="1" applyBorder="1" applyAlignment="1" applyProtection="1">
      <alignment horizontal="center"/>
      <protection hidden="1"/>
    </xf>
    <xf numFmtId="2" fontId="20" fillId="0" borderId="17" xfId="0" applyNumberFormat="1" applyFont="1" applyFill="1" applyBorder="1" applyAlignment="1" applyProtection="1">
      <alignment horizontal="center"/>
      <protection hidden="1"/>
    </xf>
    <xf numFmtId="0" fontId="14" fillId="0" borderId="17" xfId="0" applyFont="1" applyBorder="1" applyAlignment="1" applyProtection="1">
      <alignment horizontal="center"/>
      <protection hidden="1"/>
    </xf>
    <xf numFmtId="2" fontId="14" fillId="0" borderId="17" xfId="0" applyNumberFormat="1" applyFont="1" applyFill="1" applyBorder="1" applyAlignment="1" applyProtection="1">
      <alignment horizontal="center"/>
      <protection hidden="1"/>
    </xf>
    <xf numFmtId="2" fontId="20" fillId="35" borderId="17" xfId="0" applyNumberFormat="1" applyFont="1" applyFill="1" applyBorder="1" applyAlignment="1" applyProtection="1">
      <alignment horizontal="center"/>
      <protection hidden="1"/>
    </xf>
    <xf numFmtId="2" fontId="20" fillId="35" borderId="18" xfId="0" applyNumberFormat="1" applyFont="1" applyFill="1" applyBorder="1" applyAlignment="1" applyProtection="1">
      <alignment horizontal="center"/>
      <protection hidden="1"/>
    </xf>
    <xf numFmtId="1" fontId="14" fillId="0" borderId="16" xfId="0" applyNumberFormat="1" applyFont="1" applyFill="1" applyBorder="1" applyAlignment="1" applyProtection="1">
      <alignment horizontal="center"/>
      <protection hidden="1"/>
    </xf>
    <xf numFmtId="1" fontId="20" fillId="0" borderId="17" xfId="0" applyNumberFormat="1" applyFont="1" applyFill="1" applyBorder="1" applyAlignment="1" applyProtection="1">
      <alignment horizontal="center"/>
      <protection hidden="1"/>
    </xf>
    <xf numFmtId="2" fontId="14" fillId="0" borderId="17" xfId="0" applyNumberFormat="1" applyFont="1" applyBorder="1" applyAlignment="1" applyProtection="1">
      <alignment horizontal="center"/>
      <protection hidden="1"/>
    </xf>
    <xf numFmtId="2" fontId="20" fillId="36" borderId="17" xfId="0" applyNumberFormat="1" applyFont="1" applyFill="1" applyBorder="1" applyAlignment="1" applyProtection="1">
      <alignment horizontal="center"/>
      <protection hidden="1"/>
    </xf>
    <xf numFmtId="2" fontId="2" fillId="35" borderId="17" xfId="0" applyNumberFormat="1" applyFont="1" applyFill="1" applyBorder="1" applyAlignment="1" applyProtection="1">
      <alignment horizontal="center"/>
      <protection hidden="1"/>
    </xf>
    <xf numFmtId="2" fontId="2" fillId="35" borderId="18" xfId="0" applyNumberFormat="1" applyFont="1" applyFill="1" applyBorder="1" applyAlignment="1" applyProtection="1">
      <alignment horizontal="center"/>
      <protection hidden="1"/>
    </xf>
    <xf numFmtId="1" fontId="14" fillId="0" borderId="19" xfId="0" applyNumberFormat="1" applyFont="1" applyFill="1" applyBorder="1" applyAlignment="1" applyProtection="1">
      <alignment horizontal="center"/>
      <protection hidden="1"/>
    </xf>
    <xf numFmtId="1" fontId="20" fillId="0" borderId="10" xfId="0" applyNumberFormat="1" applyFont="1" applyFill="1" applyBorder="1" applyAlignment="1" applyProtection="1">
      <alignment horizontal="center"/>
      <protection hidden="1"/>
    </xf>
    <xf numFmtId="2" fontId="20" fillId="36" borderId="10" xfId="0" applyNumberFormat="1" applyFont="1" applyFill="1" applyBorder="1" applyAlignment="1" applyProtection="1">
      <alignment horizontal="center"/>
      <protection hidden="1"/>
    </xf>
    <xf numFmtId="2" fontId="14" fillId="0" borderId="10" xfId="0" applyNumberFormat="1" applyFont="1" applyBorder="1" applyAlignment="1" applyProtection="1">
      <alignment horizontal="center"/>
      <protection hidden="1"/>
    </xf>
    <xf numFmtId="2" fontId="2" fillId="35" borderId="10" xfId="0" applyNumberFormat="1" applyFont="1" applyFill="1" applyBorder="1" applyAlignment="1" applyProtection="1">
      <alignment horizontal="center"/>
      <protection hidden="1"/>
    </xf>
    <xf numFmtId="2" fontId="2" fillId="35" borderId="20" xfId="0" applyNumberFormat="1" applyFont="1" applyFill="1" applyBorder="1" applyAlignment="1" applyProtection="1">
      <alignment horizontal="center"/>
      <protection hidden="1"/>
    </xf>
    <xf numFmtId="1" fontId="14" fillId="0" borderId="21" xfId="0" applyNumberFormat="1" applyFont="1" applyFill="1" applyBorder="1" applyAlignment="1" applyProtection="1">
      <alignment horizontal="center"/>
      <protection hidden="1"/>
    </xf>
    <xf numFmtId="1" fontId="20" fillId="0" borderId="22" xfId="0" applyNumberFormat="1" applyFont="1" applyFill="1" applyBorder="1" applyAlignment="1" applyProtection="1">
      <alignment horizontal="center"/>
      <protection hidden="1"/>
    </xf>
    <xf numFmtId="2" fontId="14" fillId="0" borderId="23" xfId="0" applyNumberFormat="1" applyFont="1" applyBorder="1" applyAlignment="1" applyProtection="1">
      <alignment horizontal="center"/>
      <protection hidden="1"/>
    </xf>
    <xf numFmtId="2" fontId="20" fillId="36" borderId="22" xfId="0" applyNumberFormat="1" applyFont="1" applyFill="1" applyBorder="1" applyAlignment="1" applyProtection="1">
      <alignment horizontal="center"/>
      <protection hidden="1"/>
    </xf>
    <xf numFmtId="2" fontId="14" fillId="0" borderId="22" xfId="0" applyNumberFormat="1" applyFont="1" applyBorder="1" applyAlignment="1" applyProtection="1">
      <alignment horizontal="center"/>
      <protection hidden="1"/>
    </xf>
    <xf numFmtId="2" fontId="2" fillId="35" borderId="22" xfId="0" applyNumberFormat="1" applyFont="1" applyFill="1" applyBorder="1" applyAlignment="1" applyProtection="1">
      <alignment horizontal="center"/>
      <protection hidden="1"/>
    </xf>
    <xf numFmtId="2" fontId="2" fillId="35" borderId="24" xfId="0" applyNumberFormat="1" applyFont="1" applyFill="1" applyBorder="1" applyAlignment="1" applyProtection="1">
      <alignment horizontal="center"/>
      <protection hidden="1"/>
    </xf>
    <xf numFmtId="1" fontId="14" fillId="0" borderId="25" xfId="0" applyNumberFormat="1" applyFont="1" applyFill="1" applyBorder="1" applyAlignment="1" applyProtection="1">
      <alignment horizontal="center"/>
      <protection hidden="1"/>
    </xf>
    <xf numFmtId="1" fontId="20" fillId="0" borderId="26" xfId="0" applyNumberFormat="1" applyFont="1" applyFill="1" applyBorder="1" applyAlignment="1" applyProtection="1">
      <alignment horizontal="center"/>
      <protection hidden="1"/>
    </xf>
    <xf numFmtId="2" fontId="14" fillId="0" borderId="26" xfId="0" applyNumberFormat="1" applyFont="1" applyBorder="1" applyAlignment="1" applyProtection="1">
      <alignment horizontal="center"/>
      <protection hidden="1"/>
    </xf>
    <xf numFmtId="2" fontId="20" fillId="36" borderId="26" xfId="0" applyNumberFormat="1" applyFont="1" applyFill="1" applyBorder="1" applyAlignment="1" applyProtection="1">
      <alignment horizontal="center"/>
      <protection hidden="1"/>
    </xf>
    <xf numFmtId="2" fontId="2" fillId="35" borderId="26" xfId="0" applyNumberFormat="1" applyFont="1" applyFill="1" applyBorder="1" applyAlignment="1" applyProtection="1">
      <alignment horizontal="center"/>
      <protection hidden="1"/>
    </xf>
    <xf numFmtId="2" fontId="2" fillId="35" borderId="27" xfId="0" applyNumberFormat="1" applyFont="1" applyFill="1" applyBorder="1" applyAlignment="1" applyProtection="1">
      <alignment horizontal="center"/>
      <protection hidden="1"/>
    </xf>
    <xf numFmtId="1" fontId="14" fillId="0" borderId="0" xfId="0" applyNumberFormat="1" applyFont="1" applyFill="1" applyBorder="1" applyAlignment="1" applyProtection="1">
      <alignment horizontal="center"/>
      <protection hidden="1"/>
    </xf>
    <xf numFmtId="1" fontId="20" fillId="0" borderId="0" xfId="0" applyNumberFormat="1" applyFont="1" applyFill="1" applyBorder="1" applyAlignment="1" applyProtection="1">
      <alignment horizontal="center"/>
      <protection hidden="1"/>
    </xf>
    <xf numFmtId="2" fontId="14" fillId="0" borderId="0" xfId="0" applyNumberFormat="1" applyFont="1" applyBorder="1" applyAlignment="1" applyProtection="1">
      <alignment horizontal="center"/>
      <protection hidden="1"/>
    </xf>
    <xf numFmtId="2" fontId="20" fillId="36" borderId="0" xfId="0" applyNumberFormat="1" applyFont="1" applyFill="1" applyBorder="1" applyAlignment="1" applyProtection="1">
      <alignment horizontal="center"/>
      <protection hidden="1"/>
    </xf>
    <xf numFmtId="2" fontId="2" fillId="0" borderId="0" xfId="0" applyNumberFormat="1" applyFont="1" applyFill="1" applyBorder="1" applyAlignment="1" applyProtection="1">
      <alignment horizontal="center"/>
      <protection hidden="1"/>
    </xf>
    <xf numFmtId="2" fontId="20" fillId="0" borderId="0" xfId="0" applyNumberFormat="1" applyFont="1" applyFill="1" applyBorder="1" applyAlignment="1" applyProtection="1">
      <alignment horizontal="center"/>
      <protection hidden="1"/>
    </xf>
    <xf numFmtId="0" fontId="26" fillId="0" borderId="0" xfId="0" applyFont="1" applyAlignment="1" applyProtection="1">
      <alignment horizontal="left" vertical="center" wrapText="1"/>
      <protection hidden="1"/>
    </xf>
    <xf numFmtId="0" fontId="35" fillId="0" borderId="0" xfId="0" applyFont="1" applyAlignment="1" applyProtection="1">
      <alignment horizontal="left" vertical="center" wrapText="1"/>
      <protection hidden="1"/>
    </xf>
    <xf numFmtId="0" fontId="11" fillId="0" borderId="0" xfId="0" applyFont="1" applyAlignment="1" applyProtection="1">
      <alignment/>
      <protection hidden="1"/>
    </xf>
    <xf numFmtId="0" fontId="11" fillId="0" borderId="0" xfId="0" applyFont="1" applyAlignment="1" applyProtection="1">
      <alignment horizontal="right" vertical="center" wrapText="1"/>
      <protection hidden="1"/>
    </xf>
    <xf numFmtId="0" fontId="9"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37" fillId="0" borderId="0" xfId="0" applyFont="1" applyAlignment="1" applyProtection="1">
      <alignment horizontal="right" vertical="center" wrapText="1"/>
      <protection hidden="1"/>
    </xf>
    <xf numFmtId="0" fontId="0" fillId="0" borderId="0" xfId="0" applyBorder="1" applyAlignment="1" applyProtection="1">
      <alignment horizontal="left" vertical="top" wrapText="1"/>
      <protection hidden="1"/>
    </xf>
    <xf numFmtId="0" fontId="14" fillId="0" borderId="28" xfId="0" applyFont="1" applyFill="1" applyBorder="1" applyAlignment="1" applyProtection="1">
      <alignment horizontal="center" wrapText="1"/>
      <protection hidden="1"/>
    </xf>
    <xf numFmtId="0" fontId="30" fillId="0" borderId="14" xfId="0" applyFont="1" applyBorder="1" applyAlignment="1" applyProtection="1">
      <alignment horizontal="center" wrapText="1"/>
      <protection hidden="1"/>
    </xf>
    <xf numFmtId="0" fontId="14" fillId="0" borderId="14" xfId="0" applyFont="1" applyFill="1" applyBorder="1" applyAlignment="1" applyProtection="1">
      <alignment horizontal="center" wrapText="1"/>
      <protection hidden="1"/>
    </xf>
    <xf numFmtId="2" fontId="14" fillId="0" borderId="14" xfId="0" applyNumberFormat="1" applyFont="1" applyFill="1" applyBorder="1" applyAlignment="1" applyProtection="1">
      <alignment horizontal="center" wrapText="1"/>
      <protection hidden="1"/>
    </xf>
    <xf numFmtId="2" fontId="14" fillId="0" borderId="29" xfId="0" applyNumberFormat="1" applyFont="1" applyFill="1" applyBorder="1" applyAlignment="1" applyProtection="1">
      <alignment horizontal="center" wrapText="1"/>
      <protection hidden="1"/>
    </xf>
    <xf numFmtId="0" fontId="25" fillId="0" borderId="0" xfId="0" applyFont="1" applyAlignment="1" applyProtection="1">
      <alignment/>
      <protection hidden="1"/>
    </xf>
    <xf numFmtId="2" fontId="14" fillId="0" borderId="26" xfId="0" applyNumberFormat="1" applyFont="1" applyFill="1" applyBorder="1" applyAlignment="1" applyProtection="1">
      <alignment horizontal="center"/>
      <protection hidden="1"/>
    </xf>
    <xf numFmtId="2" fontId="14" fillId="0" borderId="30" xfId="0" applyNumberFormat="1" applyFont="1" applyFill="1" applyBorder="1" applyAlignment="1" applyProtection="1">
      <alignment horizontal="center"/>
      <protection hidden="1"/>
    </xf>
    <xf numFmtId="0" fontId="14" fillId="0" borderId="31" xfId="0" applyFont="1" applyFill="1" applyBorder="1" applyAlignment="1" applyProtection="1">
      <alignment horizontal="center"/>
      <protection hidden="1"/>
    </xf>
    <xf numFmtId="2" fontId="20" fillId="0" borderId="32" xfId="0" applyNumberFormat="1" applyFont="1" applyBorder="1" applyAlignment="1" applyProtection="1">
      <alignment horizontal="center"/>
      <protection hidden="1"/>
    </xf>
    <xf numFmtId="164" fontId="14" fillId="0" borderId="32" xfId="0" applyNumberFormat="1" applyFont="1" applyBorder="1" applyAlignment="1" applyProtection="1">
      <alignment horizontal="center"/>
      <protection hidden="1"/>
    </xf>
    <xf numFmtId="2" fontId="20" fillId="35" borderId="32" xfId="0" applyNumberFormat="1" applyFont="1" applyFill="1" applyBorder="1" applyAlignment="1" applyProtection="1">
      <alignment horizontal="center"/>
      <protection hidden="1"/>
    </xf>
    <xf numFmtId="2" fontId="20" fillId="35" borderId="33" xfId="0" applyNumberFormat="1" applyFont="1" applyFill="1" applyBorder="1" applyAlignment="1" applyProtection="1">
      <alignment horizontal="center"/>
      <protection hidden="1"/>
    </xf>
    <xf numFmtId="2" fontId="20" fillId="0" borderId="17" xfId="0" applyNumberFormat="1" applyFont="1" applyBorder="1" applyAlignment="1" applyProtection="1">
      <alignment horizontal="center"/>
      <protection hidden="1"/>
    </xf>
    <xf numFmtId="164" fontId="14" fillId="0" borderId="17" xfId="0" applyNumberFormat="1" applyFont="1" applyBorder="1" applyAlignment="1" applyProtection="1">
      <alignment horizontal="center"/>
      <protection hidden="1"/>
    </xf>
    <xf numFmtId="0" fontId="4" fillId="0" borderId="0" xfId="0" applyFont="1" applyAlignment="1" applyProtection="1">
      <alignment/>
      <protection hidden="1"/>
    </xf>
    <xf numFmtId="2" fontId="20" fillId="0" borderId="10" xfId="0" applyNumberFormat="1" applyFont="1" applyBorder="1" applyAlignment="1" applyProtection="1">
      <alignment horizontal="center"/>
      <protection hidden="1"/>
    </xf>
    <xf numFmtId="164" fontId="14" fillId="0" borderId="10" xfId="0" applyNumberFormat="1" applyFont="1" applyBorder="1" applyAlignment="1" applyProtection="1">
      <alignment horizontal="center"/>
      <protection hidden="1"/>
    </xf>
    <xf numFmtId="2" fontId="20" fillId="35" borderId="20" xfId="0" applyNumberFormat="1" applyFont="1" applyFill="1" applyBorder="1" applyAlignment="1" applyProtection="1">
      <alignment horizontal="center"/>
      <protection hidden="1"/>
    </xf>
    <xf numFmtId="1" fontId="14" fillId="0" borderId="34" xfId="0" applyNumberFormat="1" applyFont="1" applyFill="1" applyBorder="1" applyAlignment="1" applyProtection="1">
      <alignment horizontal="center"/>
      <protection hidden="1"/>
    </xf>
    <xf numFmtId="2" fontId="20" fillId="0" borderId="35" xfId="0" applyNumberFormat="1" applyFont="1" applyBorder="1" applyAlignment="1" applyProtection="1">
      <alignment horizontal="center"/>
      <protection hidden="1"/>
    </xf>
    <xf numFmtId="164" fontId="14" fillId="0" borderId="35" xfId="0" applyNumberFormat="1" applyFont="1" applyBorder="1" applyAlignment="1" applyProtection="1">
      <alignment horizontal="center"/>
      <protection hidden="1"/>
    </xf>
    <xf numFmtId="2" fontId="20" fillId="35" borderId="26" xfId="0" applyNumberFormat="1" applyFont="1" applyFill="1" applyBorder="1" applyAlignment="1" applyProtection="1">
      <alignment horizontal="center"/>
      <protection hidden="1"/>
    </xf>
    <xf numFmtId="2" fontId="20" fillId="35" borderId="36" xfId="0" applyNumberFormat="1" applyFont="1" applyFill="1" applyBorder="1" applyAlignment="1" applyProtection="1">
      <alignment horizontal="center"/>
      <protection hidden="1"/>
    </xf>
    <xf numFmtId="2" fontId="20" fillId="0" borderId="0" xfId="0" applyNumberFormat="1" applyFont="1" applyBorder="1" applyAlignment="1" applyProtection="1">
      <alignment horizontal="center"/>
      <protection hidden="1"/>
    </xf>
    <xf numFmtId="164" fontId="14" fillId="0" borderId="0" xfId="0" applyNumberFormat="1" applyFont="1" applyBorder="1" applyAlignment="1" applyProtection="1">
      <alignment horizontal="center"/>
      <protection hidden="1"/>
    </xf>
    <xf numFmtId="1" fontId="26" fillId="0" borderId="0" xfId="0" applyNumberFormat="1" applyFont="1" applyFill="1" applyBorder="1" applyAlignment="1" applyProtection="1">
      <alignment horizontal="center"/>
      <protection hidden="1"/>
    </xf>
    <xf numFmtId="0" fontId="23" fillId="0" borderId="0" xfId="57" applyFont="1" applyAlignment="1" applyProtection="1">
      <alignment horizontal="right"/>
      <protection hidden="1"/>
    </xf>
    <xf numFmtId="0" fontId="0" fillId="0" borderId="0" xfId="57" applyProtection="1">
      <alignment/>
      <protection hidden="1"/>
    </xf>
    <xf numFmtId="0" fontId="0" fillId="0" borderId="0" xfId="57" applyAlignment="1" applyProtection="1">
      <alignment horizontal="right"/>
      <protection hidden="1"/>
    </xf>
    <xf numFmtId="0" fontId="0" fillId="0" borderId="0" xfId="57" applyFill="1" applyProtection="1">
      <alignment/>
      <protection hidden="1"/>
    </xf>
    <xf numFmtId="0" fontId="0" fillId="0" borderId="0" xfId="0" applyFill="1" applyAlignment="1" applyProtection="1">
      <alignment/>
      <protection hidden="1"/>
    </xf>
    <xf numFmtId="0" fontId="2" fillId="37" borderId="11" xfId="0" applyFont="1" applyFill="1" applyBorder="1" applyAlignment="1" applyProtection="1">
      <alignment horizontal="center"/>
      <protection hidden="1"/>
    </xf>
    <xf numFmtId="49" fontId="32" fillId="37" borderId="37" xfId="0" applyNumberFormat="1" applyFont="1" applyFill="1" applyBorder="1" applyAlignment="1" applyProtection="1">
      <alignment horizontal="center" vertical="top" wrapText="1"/>
      <protection hidden="1"/>
    </xf>
    <xf numFmtId="49" fontId="32" fillId="37" borderId="38" xfId="0" applyNumberFormat="1" applyFont="1" applyFill="1" applyBorder="1" applyAlignment="1" applyProtection="1">
      <alignment horizontal="center" vertical="top" wrapText="1"/>
      <protection hidden="1"/>
    </xf>
    <xf numFmtId="49" fontId="32" fillId="37" borderId="39" xfId="0" applyNumberFormat="1" applyFont="1" applyFill="1" applyBorder="1" applyAlignment="1" applyProtection="1">
      <alignment horizontal="center" vertical="top" wrapText="1"/>
      <protection hidden="1"/>
    </xf>
    <xf numFmtId="49" fontId="32" fillId="0" borderId="0" xfId="0" applyNumberFormat="1" applyFont="1" applyFill="1" applyBorder="1" applyAlignment="1" applyProtection="1">
      <alignment/>
      <protection hidden="1"/>
    </xf>
    <xf numFmtId="0" fontId="32" fillId="0" borderId="0" xfId="0" applyFont="1" applyFill="1" applyBorder="1" applyAlignment="1" applyProtection="1">
      <alignment/>
      <protection hidden="1"/>
    </xf>
    <xf numFmtId="2" fontId="32" fillId="38" borderId="10" xfId="0" applyNumberFormat="1" applyFont="1" applyFill="1" applyBorder="1" applyAlignment="1" applyProtection="1">
      <alignment/>
      <protection hidden="1"/>
    </xf>
    <xf numFmtId="2" fontId="32" fillId="36" borderId="10" xfId="0" applyNumberFormat="1" applyFont="1" applyFill="1" applyBorder="1" applyAlignment="1" applyProtection="1">
      <alignment/>
      <protection locked="0"/>
    </xf>
    <xf numFmtId="0" fontId="0" fillId="0" borderId="0" xfId="0" applyAlignment="1" applyProtection="1">
      <alignment horizontal="right" vertical="center" wrapText="1"/>
      <protection hidden="1"/>
    </xf>
    <xf numFmtId="0" fontId="0" fillId="0" borderId="0"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18" fillId="0" borderId="0" xfId="0" applyFont="1" applyBorder="1" applyAlignment="1" applyProtection="1">
      <alignment horizontal="left" vertical="center" wrapText="1"/>
      <protection hidden="1"/>
    </xf>
    <xf numFmtId="0" fontId="3" fillId="0" borderId="0" xfId="0" applyFont="1" applyAlignment="1" applyProtection="1">
      <alignment/>
      <protection hidden="1"/>
    </xf>
    <xf numFmtId="0" fontId="3" fillId="0" borderId="0" xfId="0" applyFont="1" applyAlignment="1" applyProtection="1">
      <alignment horizontal="center" vertical="center"/>
      <protection hidden="1"/>
    </xf>
    <xf numFmtId="0" fontId="9" fillId="0" borderId="0" xfId="0" applyFont="1" applyBorder="1" applyAlignment="1" applyProtection="1">
      <alignment horizontal="left" wrapText="1"/>
      <protection hidden="1"/>
    </xf>
    <xf numFmtId="0" fontId="21" fillId="0" borderId="0" xfId="0" applyFont="1" applyBorder="1" applyAlignment="1" applyProtection="1">
      <alignment horizontal="left" vertical="center" wrapText="1"/>
      <protection hidden="1"/>
    </xf>
    <xf numFmtId="0" fontId="5" fillId="36" borderId="0" xfId="0" applyFont="1" applyFill="1" applyAlignment="1" applyProtection="1">
      <alignment/>
      <protection hidden="1"/>
    </xf>
    <xf numFmtId="0" fontId="14" fillId="0" borderId="25" xfId="0" applyFont="1" applyFill="1" applyBorder="1" applyAlignment="1" applyProtection="1">
      <alignment horizontal="center"/>
      <protection hidden="1"/>
    </xf>
    <xf numFmtId="0" fontId="14" fillId="0" borderId="26" xfId="0" applyFont="1" applyBorder="1" applyAlignment="1" applyProtection="1">
      <alignment horizontal="center"/>
      <protection hidden="1"/>
    </xf>
    <xf numFmtId="0" fontId="14" fillId="0" borderId="26" xfId="0" applyFont="1" applyFill="1" applyBorder="1" applyAlignment="1" applyProtection="1">
      <alignment horizontal="center"/>
      <protection hidden="1"/>
    </xf>
    <xf numFmtId="0" fontId="14" fillId="0" borderId="30" xfId="0" applyFont="1" applyFill="1" applyBorder="1" applyAlignment="1" applyProtection="1">
      <alignment horizontal="center"/>
      <protection hidden="1"/>
    </xf>
    <xf numFmtId="0" fontId="3" fillId="0" borderId="12" xfId="0" applyFont="1" applyBorder="1" applyAlignment="1" applyProtection="1">
      <alignment horizontal="left" vertical="center" wrapText="1"/>
      <protection hidden="1"/>
    </xf>
    <xf numFmtId="0" fontId="32" fillId="39" borderId="10" xfId="0" applyNumberFormat="1" applyFont="1" applyFill="1" applyBorder="1" applyAlignment="1" applyProtection="1">
      <alignment/>
      <protection locked="0"/>
    </xf>
    <xf numFmtId="14" fontId="32" fillId="33" borderId="40" xfId="57" applyNumberFormat="1" applyFont="1" applyFill="1" applyBorder="1" applyAlignment="1" applyProtection="1">
      <alignment horizontal="center" vertical="top" wrapText="1"/>
      <protection locked="0"/>
    </xf>
    <xf numFmtId="0" fontId="55" fillId="40" borderId="14" xfId="0" applyFont="1" applyFill="1" applyBorder="1" applyAlignment="1" applyProtection="1">
      <alignment horizontal="center" vertical="center"/>
      <protection hidden="1"/>
    </xf>
    <xf numFmtId="0" fontId="56" fillId="40" borderId="15" xfId="0" applyFont="1" applyFill="1" applyBorder="1" applyAlignment="1" applyProtection="1">
      <alignment horizontal="center" vertical="center"/>
      <protection hidden="1"/>
    </xf>
    <xf numFmtId="0" fontId="55" fillId="40" borderId="26" xfId="0" applyFont="1" applyFill="1" applyBorder="1" applyAlignment="1" applyProtection="1">
      <alignment horizontal="center" vertical="center"/>
      <protection hidden="1"/>
    </xf>
    <xf numFmtId="0" fontId="55" fillId="40" borderId="30" xfId="0" applyFont="1" applyFill="1" applyBorder="1" applyAlignment="1" applyProtection="1">
      <alignment horizontal="center" vertical="center"/>
      <protection hidden="1"/>
    </xf>
    <xf numFmtId="0" fontId="27" fillId="40" borderId="23" xfId="0" applyFont="1" applyFill="1" applyBorder="1" applyAlignment="1" applyProtection="1">
      <alignment horizontal="center" vertical="center"/>
      <protection hidden="1"/>
    </xf>
    <xf numFmtId="0" fontId="27" fillId="40" borderId="41" xfId="0" applyFont="1" applyFill="1" applyBorder="1" applyAlignment="1" applyProtection="1">
      <alignment horizontal="center" vertical="center"/>
      <protection hidden="1"/>
    </xf>
    <xf numFmtId="0" fontId="27" fillId="40" borderId="26" xfId="0" applyFont="1" applyFill="1" applyBorder="1" applyAlignment="1" applyProtection="1">
      <alignment horizontal="center" vertical="center"/>
      <protection hidden="1"/>
    </xf>
    <xf numFmtId="0" fontId="27" fillId="40" borderId="30" xfId="0" applyFont="1" applyFill="1" applyBorder="1" applyAlignment="1" applyProtection="1">
      <alignment horizontal="center" vertical="center"/>
      <protection hidden="1"/>
    </xf>
    <xf numFmtId="0" fontId="30" fillId="0" borderId="14" xfId="0" applyFont="1" applyBorder="1" applyAlignment="1" applyProtection="1">
      <alignment horizontal="center"/>
      <protection hidden="1"/>
    </xf>
    <xf numFmtId="0" fontId="37" fillId="0" borderId="0" xfId="0" applyFont="1" applyAlignment="1" applyProtection="1">
      <alignment horizontal="left" vertical="center" wrapText="1"/>
      <protection hidden="1"/>
    </xf>
    <xf numFmtId="0" fontId="37" fillId="0" borderId="0" xfId="0" applyFont="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left" wrapText="1"/>
      <protection hidden="1"/>
    </xf>
    <xf numFmtId="0" fontId="37" fillId="0" borderId="0" xfId="0" applyFont="1" applyAlignment="1" applyProtection="1">
      <alignment vertical="center" wrapText="1"/>
      <protection hidden="1"/>
    </xf>
    <xf numFmtId="0" fontId="11" fillId="0" borderId="0" xfId="0" applyFont="1" applyAlignment="1" applyProtection="1">
      <alignment vertical="center" wrapText="1"/>
      <protection hidden="1"/>
    </xf>
    <xf numFmtId="0" fontId="11" fillId="0" borderId="0" xfId="0" applyFont="1" applyAlignment="1" applyProtection="1">
      <alignment vertical="center" wrapText="1"/>
      <protection hidden="1"/>
    </xf>
    <xf numFmtId="0" fontId="11"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0" fillId="0" borderId="0" xfId="0" applyAlignment="1" applyProtection="1">
      <alignment vertical="center"/>
      <protection hidden="1"/>
    </xf>
    <xf numFmtId="0" fontId="58" fillId="0" borderId="0" xfId="0" applyFont="1" applyAlignment="1" applyProtection="1">
      <alignment horizontal="left" vertical="center" wrapText="1"/>
      <protection hidden="1"/>
    </xf>
    <xf numFmtId="0" fontId="58" fillId="0" borderId="0" xfId="0" applyFont="1" applyAlignment="1" applyProtection="1">
      <alignment horizontal="right" wrapText="1"/>
      <protection hidden="1"/>
    </xf>
    <xf numFmtId="2" fontId="58" fillId="0" borderId="0" xfId="0" applyNumberFormat="1" applyFont="1" applyAlignment="1" applyProtection="1">
      <alignment horizontal="right" wrapText="1"/>
      <protection hidden="1"/>
    </xf>
    <xf numFmtId="0" fontId="64" fillId="0" borderId="0" xfId="0" applyFont="1" applyAlignment="1" applyProtection="1">
      <alignment horizontal="right" wrapText="1"/>
      <protection hidden="1"/>
    </xf>
    <xf numFmtId="0" fontId="58" fillId="0" borderId="0" xfId="0" applyFont="1" applyAlignment="1" applyProtection="1">
      <alignment horizontal="left" wrapText="1"/>
      <protection hidden="1"/>
    </xf>
    <xf numFmtId="0" fontId="58" fillId="0" borderId="0" xfId="0" applyFont="1" applyAlignment="1" applyProtection="1">
      <alignment horizontal="right" vertical="center" wrapText="1"/>
      <protection hidden="1"/>
    </xf>
    <xf numFmtId="2" fontId="58" fillId="0" borderId="0" xfId="0" applyNumberFormat="1" applyFont="1" applyAlignment="1" applyProtection="1">
      <alignment horizontal="right" vertical="center" wrapText="1"/>
      <protection hidden="1"/>
    </xf>
    <xf numFmtId="0" fontId="64" fillId="0" borderId="0" xfId="0" applyFont="1" applyAlignment="1" applyProtection="1">
      <alignment horizontal="right" vertical="center" wrapText="1"/>
      <protection hidden="1"/>
    </xf>
    <xf numFmtId="0" fontId="55" fillId="0" borderId="0" xfId="0" applyFont="1" applyAlignment="1" applyProtection="1">
      <alignment vertical="center" wrapText="1"/>
      <protection hidden="1"/>
    </xf>
    <xf numFmtId="0" fontId="37" fillId="0" borderId="0" xfId="0" applyFont="1" applyAlignment="1" applyProtection="1">
      <alignment vertical="top" wrapText="1"/>
      <protection hidden="1"/>
    </xf>
    <xf numFmtId="0" fontId="58" fillId="0" borderId="0" xfId="0" applyFont="1" applyAlignment="1" applyProtection="1">
      <alignment horizontal="right" vertical="top" wrapText="1"/>
      <protection hidden="1"/>
    </xf>
    <xf numFmtId="2" fontId="58" fillId="0" borderId="0" xfId="0" applyNumberFormat="1" applyFont="1" applyAlignment="1" applyProtection="1">
      <alignment vertical="top" wrapText="1"/>
      <protection hidden="1"/>
    </xf>
    <xf numFmtId="0" fontId="58" fillId="0" borderId="0" xfId="0" applyFont="1" applyAlignment="1" applyProtection="1">
      <alignment vertical="top" wrapText="1"/>
      <protection hidden="1"/>
    </xf>
    <xf numFmtId="0" fontId="60" fillId="0" borderId="0" xfId="0" applyFont="1" applyAlignment="1" applyProtection="1">
      <alignment horizontal="right" vertical="center" wrapText="1"/>
      <protection hidden="1"/>
    </xf>
    <xf numFmtId="0" fontId="67" fillId="0" borderId="0" xfId="0" applyFont="1" applyAlignment="1" applyProtection="1">
      <alignment/>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66" fillId="0" borderId="0" xfId="0" applyFont="1" applyAlignment="1" applyProtection="1">
      <alignment vertical="center" wrapText="1"/>
      <protection hidden="1"/>
    </xf>
    <xf numFmtId="0" fontId="64" fillId="0" borderId="0" xfId="0" applyFont="1" applyAlignment="1" applyProtection="1">
      <alignment vertical="center" wrapText="1"/>
      <protection hidden="1"/>
    </xf>
    <xf numFmtId="0" fontId="67" fillId="0" borderId="0" xfId="0" applyFont="1" applyAlignment="1" applyProtection="1">
      <alignment horizontal="right" vertical="center" wrapText="1"/>
      <protection hidden="1"/>
    </xf>
    <xf numFmtId="2" fontId="70" fillId="0" borderId="0" xfId="0" applyNumberFormat="1" applyFont="1" applyAlignment="1" applyProtection="1">
      <alignment/>
      <protection hidden="1"/>
    </xf>
    <xf numFmtId="0" fontId="68" fillId="0" borderId="0" xfId="0" applyFont="1" applyAlignment="1" applyProtection="1">
      <alignment horizontal="left" wrapText="1"/>
      <protection hidden="1"/>
    </xf>
    <xf numFmtId="0" fontId="1" fillId="0" borderId="12" xfId="0" applyFont="1" applyBorder="1" applyAlignment="1" applyProtection="1">
      <alignment vertical="center" wrapText="1"/>
      <protection hidden="1"/>
    </xf>
    <xf numFmtId="0" fontId="1" fillId="0" borderId="12" xfId="0" applyFont="1" applyBorder="1" applyAlignment="1" applyProtection="1">
      <alignment vertical="center" wrapText="1"/>
      <protection hidden="1"/>
    </xf>
    <xf numFmtId="0" fontId="112" fillId="0" borderId="0" xfId="0" applyFont="1" applyAlignment="1" applyProtection="1">
      <alignment wrapText="1"/>
      <protection hidden="1"/>
    </xf>
    <xf numFmtId="2" fontId="113" fillId="0" borderId="0" xfId="0" applyNumberFormat="1" applyFont="1" applyAlignment="1" applyProtection="1">
      <alignment wrapText="1"/>
      <protection hidden="1"/>
    </xf>
    <xf numFmtId="1" fontId="114" fillId="0" borderId="12" xfId="0" applyNumberFormat="1" applyFont="1" applyFill="1" applyBorder="1" applyAlignment="1" applyProtection="1">
      <alignment horizontal="center" wrapText="1"/>
      <protection hidden="1"/>
    </xf>
    <xf numFmtId="2" fontId="114" fillId="0" borderId="12" xfId="0" applyNumberFormat="1" applyFont="1" applyBorder="1" applyAlignment="1" applyProtection="1">
      <alignment horizontal="center" wrapText="1"/>
      <protection hidden="1"/>
    </xf>
    <xf numFmtId="164" fontId="114" fillId="0" borderId="12" xfId="0" applyNumberFormat="1" applyFont="1" applyBorder="1" applyAlignment="1" applyProtection="1">
      <alignment horizontal="center" wrapText="1"/>
      <protection hidden="1"/>
    </xf>
    <xf numFmtId="2" fontId="114" fillId="0" borderId="12" xfId="0" applyNumberFormat="1" applyFont="1" applyFill="1" applyBorder="1" applyAlignment="1" applyProtection="1">
      <alignment horizontal="center" wrapText="1"/>
      <protection hidden="1"/>
    </xf>
    <xf numFmtId="0" fontId="114" fillId="0" borderId="12" xfId="0" applyFont="1" applyBorder="1" applyAlignment="1" applyProtection="1">
      <alignment wrapText="1"/>
      <protection hidden="1"/>
    </xf>
    <xf numFmtId="0" fontId="112" fillId="0" borderId="12" xfId="0" applyFont="1" applyBorder="1" applyAlignment="1" applyProtection="1">
      <alignment wrapText="1"/>
      <protection hidden="1"/>
    </xf>
    <xf numFmtId="0" fontId="115" fillId="0" borderId="12" xfId="0" applyFont="1" applyBorder="1" applyAlignment="1" applyProtection="1">
      <alignment wrapText="1"/>
      <protection hidden="1"/>
    </xf>
    <xf numFmtId="0" fontId="32" fillId="0" borderId="42" xfId="0" applyFont="1" applyBorder="1" applyAlignment="1" applyProtection="1">
      <alignment horizontal="left" vertical="center" wrapText="1"/>
      <protection hidden="1"/>
    </xf>
    <xf numFmtId="0" fontId="55" fillId="0" borderId="0" xfId="0" applyFont="1" applyAlignment="1" applyProtection="1">
      <alignment vertical="center"/>
      <protection hidden="1"/>
    </xf>
    <xf numFmtId="0" fontId="72" fillId="0" borderId="0" xfId="0" applyFont="1" applyAlignment="1" applyProtection="1">
      <alignment/>
      <protection hidden="1"/>
    </xf>
    <xf numFmtId="49" fontId="32" fillId="37" borderId="43" xfId="0" applyNumberFormat="1" applyFont="1" applyFill="1" applyBorder="1" applyAlignment="1" applyProtection="1">
      <alignment horizontal="center" vertical="top" wrapText="1"/>
      <protection hidden="1"/>
    </xf>
    <xf numFmtId="0" fontId="0" fillId="41" borderId="44" xfId="0" applyFill="1" applyBorder="1" applyAlignment="1">
      <alignment horizontal="center" vertical="top" wrapText="1"/>
    </xf>
    <xf numFmtId="0" fontId="0" fillId="41" borderId="45" xfId="0" applyFill="1" applyBorder="1" applyAlignment="1">
      <alignment horizontal="left" vertical="top" wrapText="1"/>
    </xf>
    <xf numFmtId="0" fontId="0" fillId="41" borderId="46" xfId="0" applyFill="1" applyBorder="1" applyAlignment="1">
      <alignment horizontal="left" vertical="top" wrapText="1"/>
    </xf>
    <xf numFmtId="0" fontId="0" fillId="41" borderId="47" xfId="0" applyFill="1" applyBorder="1" applyAlignment="1">
      <alignment horizontal="left" vertical="top" wrapText="1"/>
    </xf>
    <xf numFmtId="0" fontId="0" fillId="41" borderId="45" xfId="0" applyFill="1" applyBorder="1" applyAlignment="1">
      <alignment horizontal="center" vertical="top" wrapText="1"/>
    </xf>
    <xf numFmtId="0" fontId="0" fillId="41" borderId="47" xfId="0" applyFill="1" applyBorder="1" applyAlignment="1">
      <alignment horizontal="center" vertical="top" wrapText="1"/>
    </xf>
    <xf numFmtId="0" fontId="0" fillId="41" borderId="38" xfId="0" applyFill="1" applyBorder="1" applyAlignment="1">
      <alignment horizontal="center" vertical="top" wrapText="1"/>
    </xf>
    <xf numFmtId="0" fontId="0" fillId="41" borderId="48" xfId="0" applyFill="1" applyBorder="1" applyAlignment="1">
      <alignment horizontal="left" vertical="top" wrapText="1"/>
    </xf>
    <xf numFmtId="0" fontId="0" fillId="41" borderId="0" xfId="0" applyFill="1" applyBorder="1" applyAlignment="1">
      <alignment horizontal="left" vertical="top" wrapText="1"/>
    </xf>
    <xf numFmtId="0" fontId="0" fillId="41" borderId="49" xfId="0" applyFill="1" applyBorder="1" applyAlignment="1">
      <alignment horizontal="left" vertical="top" wrapText="1"/>
    </xf>
    <xf numFmtId="0" fontId="0" fillId="41" borderId="48" xfId="0" applyFill="1" applyBorder="1" applyAlignment="1">
      <alignment horizontal="center" vertical="top" wrapText="1"/>
    </xf>
    <xf numFmtId="0" fontId="0" fillId="41" borderId="49" xfId="0" applyFill="1" applyBorder="1" applyAlignment="1">
      <alignment horizontal="center" vertical="top" wrapText="1"/>
    </xf>
    <xf numFmtId="49" fontId="32" fillId="37" borderId="50" xfId="0" applyNumberFormat="1" applyFont="1" applyFill="1" applyBorder="1" applyAlignment="1" applyProtection="1">
      <alignment horizontal="center" vertical="top" wrapText="1"/>
      <protection hidden="1"/>
    </xf>
    <xf numFmtId="0" fontId="0" fillId="0" borderId="51" xfId="0" applyBorder="1" applyAlignment="1">
      <alignment horizontal="center" vertical="top" wrapText="1"/>
    </xf>
    <xf numFmtId="0" fontId="58" fillId="0" borderId="0" xfId="0" applyFont="1" applyAlignment="1" applyProtection="1">
      <alignment horizontal="left" vertical="center" wrapText="1"/>
      <protection hidden="1"/>
    </xf>
    <xf numFmtId="0" fontId="37" fillId="0" borderId="0" xfId="0" applyFont="1" applyAlignment="1" applyProtection="1">
      <alignment horizontal="left" vertical="center" wrapText="1"/>
      <protection hidden="1"/>
    </xf>
    <xf numFmtId="0" fontId="58" fillId="0" borderId="0" xfId="0" applyNumberFormat="1" applyFont="1" applyAlignment="1" applyProtection="1">
      <alignment horizontal="left" vertical="center" wrapText="1"/>
      <protection hidden="1"/>
    </xf>
    <xf numFmtId="0" fontId="37" fillId="0" borderId="12" xfId="0" applyFont="1" applyBorder="1" applyAlignment="1" applyProtection="1">
      <alignment horizontal="left" vertical="center" wrapText="1"/>
      <protection hidden="1"/>
    </xf>
    <xf numFmtId="0" fontId="11" fillId="0" borderId="0" xfId="0" applyNumberFormat="1" applyFont="1" applyAlignment="1" applyProtection="1">
      <alignment horizontal="left" vertical="center" wrapText="1"/>
      <protection hidden="1"/>
    </xf>
    <xf numFmtId="0" fontId="60" fillId="0" borderId="0" xfId="0" applyFont="1" applyAlignment="1" applyProtection="1">
      <alignment horizontal="left" vertical="center" wrapText="1"/>
      <protection hidden="1"/>
    </xf>
    <xf numFmtId="0" fontId="59" fillId="0" borderId="0" xfId="0" applyFont="1" applyAlignment="1" applyProtection="1">
      <alignment horizontal="center" vertical="top" wrapText="1"/>
      <protection hidden="1"/>
    </xf>
    <xf numFmtId="0" fontId="58" fillId="0" borderId="0" xfId="0" applyFont="1" applyAlignment="1" applyProtection="1">
      <alignment vertical="center" wrapText="1"/>
      <protection hidden="1"/>
    </xf>
    <xf numFmtId="0" fontId="60" fillId="0" borderId="0" xfId="0" applyFont="1" applyBorder="1" applyAlignment="1" applyProtection="1">
      <alignment horizontal="left" vertical="top"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left" vertical="center" wrapText="1"/>
      <protection hidden="1"/>
    </xf>
    <xf numFmtId="0" fontId="60" fillId="0" borderId="12" xfId="0" applyFont="1" applyBorder="1" applyAlignment="1" applyProtection="1">
      <alignment horizontal="left" vertical="center" wrapText="1"/>
      <protection hidden="1"/>
    </xf>
    <xf numFmtId="0" fontId="34" fillId="34" borderId="13" xfId="0" applyFont="1" applyFill="1"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53" xfId="0" applyBorder="1" applyAlignment="1" applyProtection="1">
      <alignment horizontal="left" vertical="center" wrapText="1"/>
      <protection hidden="1"/>
    </xf>
    <xf numFmtId="0" fontId="24" fillId="0" borderId="54" xfId="0" applyFont="1" applyFill="1" applyBorder="1" applyAlignment="1" applyProtection="1">
      <alignment horizontal="left" vertical="center" wrapText="1"/>
      <protection hidden="1"/>
    </xf>
    <xf numFmtId="0" fontId="0" fillId="0" borderId="55" xfId="0" applyBorder="1" applyAlignment="1" applyProtection="1">
      <alignment horizontal="left" vertical="center" wrapText="1"/>
      <protection hidden="1"/>
    </xf>
    <xf numFmtId="0" fontId="24" fillId="0" borderId="56" xfId="0" applyFont="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38" fillId="40" borderId="0" xfId="0" applyFont="1" applyFill="1" applyAlignment="1" applyProtection="1">
      <alignment horizontal="left" vertical="center" wrapText="1"/>
      <protection hidden="1"/>
    </xf>
    <xf numFmtId="0" fontId="38" fillId="0" borderId="0" xfId="0" applyFont="1" applyAlignment="1" applyProtection="1">
      <alignment horizontal="left" vertical="center" wrapText="1"/>
      <protection hidden="1"/>
    </xf>
    <xf numFmtId="0" fontId="38" fillId="40" borderId="13" xfId="0" applyFont="1" applyFill="1" applyBorder="1" applyAlignment="1" applyProtection="1">
      <alignment horizontal="left" vertical="center" wrapText="1"/>
      <protection hidden="1"/>
    </xf>
    <xf numFmtId="0" fontId="38" fillId="0" borderId="57" xfId="0" applyFont="1" applyBorder="1" applyAlignment="1" applyProtection="1">
      <alignment horizontal="left" vertical="center" wrapText="1"/>
      <protection hidden="1"/>
    </xf>
    <xf numFmtId="0" fontId="38" fillId="0" borderId="52" xfId="0" applyFont="1" applyBorder="1" applyAlignment="1" applyProtection="1">
      <alignment horizontal="left" vertical="center" wrapText="1"/>
      <protection hidden="1"/>
    </xf>
    <xf numFmtId="0" fontId="27" fillId="40" borderId="56" xfId="0" applyFont="1" applyFill="1" applyBorder="1" applyAlignment="1" applyProtection="1">
      <alignment horizontal="center" vertical="center"/>
      <protection hidden="1"/>
    </xf>
    <xf numFmtId="0" fontId="27" fillId="40" borderId="58" xfId="0" applyFont="1" applyFill="1" applyBorder="1" applyAlignment="1" applyProtection="1">
      <alignment horizontal="center" vertical="center"/>
      <protection hidden="1"/>
    </xf>
    <xf numFmtId="0" fontId="5" fillId="0" borderId="0" xfId="0" applyFont="1" applyAlignment="1" applyProtection="1">
      <alignment horizontal="left" vertical="center" wrapText="1"/>
      <protection hidden="1"/>
    </xf>
    <xf numFmtId="0" fontId="0" fillId="0" borderId="58"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32" fillId="0" borderId="42" xfId="0" applyFont="1" applyBorder="1" applyAlignment="1" applyProtection="1">
      <alignment horizontal="left" vertical="center" wrapText="1"/>
      <protection hidden="1"/>
    </xf>
    <xf numFmtId="0" fontId="0" fillId="0" borderId="59"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15" fillId="33" borderId="13" xfId="0" applyFont="1" applyFill="1" applyBorder="1" applyAlignment="1" applyProtection="1">
      <alignment horizontal="center" vertical="center" wrapText="1"/>
      <protection hidden="1"/>
    </xf>
    <xf numFmtId="0" fontId="15" fillId="33" borderId="57" xfId="0" applyFont="1" applyFill="1" applyBorder="1" applyAlignment="1" applyProtection="1">
      <alignment horizontal="center" vertical="center" wrapText="1"/>
      <protection hidden="1"/>
    </xf>
    <xf numFmtId="0" fontId="0" fillId="33" borderId="52" xfId="0" applyFill="1" applyBorder="1" applyAlignment="1" applyProtection="1">
      <alignment horizontal="center" vertical="center" wrapText="1"/>
      <protection hidden="1"/>
    </xf>
    <xf numFmtId="0" fontId="0" fillId="39" borderId="13" xfId="0" applyFill="1"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0" fontId="51" fillId="0" borderId="0" xfId="0" applyFont="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71"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32" fillId="0" borderId="42" xfId="0" applyFont="1" applyBorder="1" applyAlignment="1" applyProtection="1">
      <alignment horizontal="left" wrapText="1"/>
      <protection hidden="1"/>
    </xf>
    <xf numFmtId="0" fontId="0" fillId="0" borderId="0" xfId="0" applyAlignment="1" applyProtection="1">
      <alignment horizontal="left" wrapText="1"/>
      <protection hidden="1"/>
    </xf>
    <xf numFmtId="0" fontId="9" fillId="36" borderId="59" xfId="0" applyFont="1" applyFill="1" applyBorder="1" applyAlignment="1" applyProtection="1">
      <alignment horizontal="center"/>
      <protection hidden="1"/>
    </xf>
    <xf numFmtId="0" fontId="14" fillId="0" borderId="60" xfId="0" applyFont="1" applyBorder="1" applyAlignment="1" applyProtection="1">
      <alignment horizontal="center" vertical="top" wrapText="1"/>
      <protection hidden="1"/>
    </xf>
    <xf numFmtId="0" fontId="14" fillId="0" borderId="61" xfId="0" applyFont="1" applyBorder="1" applyAlignment="1" applyProtection="1">
      <alignment horizontal="center" vertical="top" wrapText="1"/>
      <protection hidden="1"/>
    </xf>
    <xf numFmtId="0" fontId="27" fillId="40" borderId="54" xfId="0" applyFont="1" applyFill="1" applyBorder="1" applyAlignment="1" applyProtection="1">
      <alignment horizontal="center" vertical="center"/>
      <protection hidden="1"/>
    </xf>
    <xf numFmtId="0" fontId="27" fillId="40" borderId="62" xfId="0" applyFont="1" applyFill="1" applyBorder="1" applyAlignment="1" applyProtection="1">
      <alignment horizontal="center" vertical="center"/>
      <protection hidden="1"/>
    </xf>
    <xf numFmtId="0" fontId="66" fillId="0" borderId="0" xfId="0" applyFont="1" applyAlignment="1" applyProtection="1">
      <alignment horizontal="left" vertical="center" wrapText="1"/>
      <protection hidden="1"/>
    </xf>
    <xf numFmtId="0" fontId="42"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5" fillId="33" borderId="63" xfId="0" applyFont="1" applyFill="1" applyBorder="1" applyAlignment="1" applyProtection="1">
      <alignment horizontal="center" vertical="center" wrapText="1"/>
      <protection locked="0"/>
    </xf>
    <xf numFmtId="0" fontId="45" fillId="0" borderId="46" xfId="0" applyFont="1" applyBorder="1" applyAlignment="1" applyProtection="1">
      <alignment horizontal="center" vertical="center" wrapText="1"/>
      <protection locked="0"/>
    </xf>
    <xf numFmtId="0" fontId="45" fillId="0" borderId="64" xfId="0" applyFont="1" applyBorder="1" applyAlignment="1" applyProtection="1">
      <alignment horizontal="center" vertical="center" wrapText="1"/>
      <protection locked="0"/>
    </xf>
    <xf numFmtId="0" fontId="45" fillId="0" borderId="65" xfId="0" applyFont="1" applyBorder="1" applyAlignment="1" applyProtection="1">
      <alignment horizontal="center" vertical="center" wrapText="1"/>
      <protection locked="0"/>
    </xf>
    <xf numFmtId="0" fontId="45" fillId="0" borderId="66" xfId="0" applyFont="1" applyBorder="1" applyAlignment="1" applyProtection="1">
      <alignment horizontal="center" vertical="center" wrapText="1"/>
      <protection locked="0"/>
    </xf>
    <xf numFmtId="0" fontId="45" fillId="0" borderId="67" xfId="0" applyFont="1" applyBorder="1" applyAlignment="1" applyProtection="1">
      <alignment horizontal="center" vertical="center" wrapText="1"/>
      <protection locked="0"/>
    </xf>
    <xf numFmtId="0" fontId="36" fillId="42" borderId="56" xfId="0" applyFont="1" applyFill="1" applyBorder="1" applyAlignment="1" applyProtection="1">
      <alignment horizontal="left" vertical="center" wrapText="1"/>
      <protection hidden="1"/>
    </xf>
    <xf numFmtId="0" fontId="37" fillId="0" borderId="0" xfId="0" applyFont="1" applyAlignment="1" applyProtection="1">
      <alignment horizontal="left" vertical="center" wrapText="1"/>
      <protection hidden="1"/>
    </xf>
    <xf numFmtId="0" fontId="58" fillId="0" borderId="0" xfId="0" applyFont="1" applyAlignment="1" applyProtection="1">
      <alignment horizontal="left" wrapText="1"/>
      <protection hidden="1"/>
    </xf>
    <xf numFmtId="0" fontId="68" fillId="0" borderId="0" xfId="0" applyFont="1" applyAlignment="1" applyProtection="1">
      <alignment horizontal="left" wrapText="1"/>
      <protection hidden="1"/>
    </xf>
    <xf numFmtId="0" fontId="32" fillId="0" borderId="42" xfId="0" applyFont="1" applyBorder="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9" fillId="0" borderId="0" xfId="0" applyFont="1" applyAlignment="1" applyProtection="1">
      <alignment horizontal="center"/>
      <protection hidden="1"/>
    </xf>
    <xf numFmtId="0" fontId="1" fillId="0" borderId="0" xfId="0" applyFont="1" applyAlignment="1" applyProtection="1">
      <alignment horizontal="right" vertical="center" wrapText="1"/>
      <protection hidden="1"/>
    </xf>
    <xf numFmtId="0" fontId="55" fillId="40" borderId="54" xfId="0" applyFont="1" applyFill="1" applyBorder="1" applyAlignment="1" applyProtection="1">
      <alignment horizontal="center" vertical="center" wrapText="1"/>
      <protection hidden="1"/>
    </xf>
    <xf numFmtId="0" fontId="55" fillId="0" borderId="62" xfId="0" applyFont="1" applyBorder="1" applyAlignment="1" applyProtection="1">
      <alignment horizontal="center" vertical="center" wrapText="1"/>
      <protection hidden="1"/>
    </xf>
    <xf numFmtId="0" fontId="55" fillId="0" borderId="68" xfId="0" applyFont="1" applyBorder="1" applyAlignment="1" applyProtection="1">
      <alignment horizontal="center" vertical="center" wrapText="1"/>
      <protection hidden="1"/>
    </xf>
    <xf numFmtId="0" fontId="55" fillId="0" borderId="69" xfId="0" applyFont="1" applyBorder="1" applyAlignment="1" applyProtection="1">
      <alignment horizontal="center" vertical="center" wrapText="1"/>
      <protection hidden="1"/>
    </xf>
    <xf numFmtId="0" fontId="41" fillId="43" borderId="0" xfId="0" applyFont="1" applyFill="1" applyAlignment="1" applyProtection="1">
      <alignment horizontal="left" wrapText="1"/>
      <protection hidden="1"/>
    </xf>
    <xf numFmtId="0" fontId="41" fillId="0" borderId="0" xfId="0" applyFont="1" applyAlignment="1" applyProtection="1">
      <alignment horizontal="left" wrapText="1"/>
      <protection hidden="1"/>
    </xf>
    <xf numFmtId="0" fontId="1" fillId="0" borderId="0" xfId="0" applyFont="1" applyAlignment="1" applyProtection="1">
      <alignment horizontal="right"/>
      <protection hidden="1"/>
    </xf>
    <xf numFmtId="0" fontId="1" fillId="0" borderId="0" xfId="0" applyFont="1" applyAlignment="1" applyProtection="1">
      <alignment horizontal="right"/>
      <protection hidden="1"/>
    </xf>
    <xf numFmtId="0" fontId="2" fillId="33" borderId="0" xfId="0" applyFont="1" applyFill="1" applyAlignment="1" applyProtection="1">
      <alignment horizontal="left" wrapText="1"/>
      <protection hidden="1"/>
    </xf>
    <xf numFmtId="0" fontId="0" fillId="33" borderId="0" xfId="0" applyFill="1" applyAlignment="1" applyProtection="1">
      <alignment horizontal="left" wrapText="1"/>
      <protection hidden="1"/>
    </xf>
    <xf numFmtId="0" fontId="11" fillId="0" borderId="0" xfId="0" applyFont="1" applyAlignment="1" applyProtection="1">
      <alignment horizontal="left" vertical="center" wrapText="1"/>
      <protection hidden="1"/>
    </xf>
    <xf numFmtId="0" fontId="11" fillId="0" borderId="58" xfId="0" applyFont="1" applyBorder="1" applyAlignment="1" applyProtection="1">
      <alignment horizontal="left" vertical="center" wrapText="1"/>
      <protection hidden="1"/>
    </xf>
    <xf numFmtId="0" fontId="2" fillId="39" borderId="0" xfId="0" applyFont="1" applyFill="1" applyAlignment="1" applyProtection="1">
      <alignment horizontal="left" wrapText="1"/>
      <protection hidden="1"/>
    </xf>
    <xf numFmtId="0" fontId="71" fillId="0" borderId="53" xfId="0" applyFont="1" applyBorder="1" applyAlignment="1" applyProtection="1">
      <alignment horizontal="left" vertical="center" wrapText="1"/>
      <protection hidden="1"/>
    </xf>
    <xf numFmtId="0" fontId="72" fillId="0" borderId="53" xfId="0" applyFont="1" applyBorder="1" applyAlignment="1" applyProtection="1">
      <alignment horizontal="left" vertical="center" wrapText="1"/>
      <protection hidden="1"/>
    </xf>
    <xf numFmtId="0" fontId="73" fillId="0" borderId="0" xfId="0" applyFont="1" applyBorder="1" applyAlignment="1" applyProtection="1">
      <alignment horizontal="left" vertical="center" wrapText="1"/>
      <protection hidden="1"/>
    </xf>
    <xf numFmtId="0" fontId="60" fillId="0" borderId="0" xfId="0" applyFont="1" applyBorder="1" applyAlignment="1" applyProtection="1">
      <alignment horizontal="left" wrapText="1"/>
      <protection hidden="1"/>
    </xf>
    <xf numFmtId="0" fontId="27" fillId="40" borderId="68" xfId="0" applyFont="1" applyFill="1" applyBorder="1" applyAlignment="1" applyProtection="1">
      <alignment horizontal="center" vertical="center"/>
      <protection hidden="1"/>
    </xf>
    <xf numFmtId="0" fontId="27" fillId="40" borderId="69" xfId="0" applyFont="1" applyFill="1" applyBorder="1" applyAlignment="1" applyProtection="1">
      <alignment horizontal="center" vertical="center"/>
      <protection hidden="1"/>
    </xf>
    <xf numFmtId="0" fontId="10" fillId="0" borderId="0" xfId="0" applyFont="1" applyAlignment="1" applyProtection="1">
      <alignment horizontal="left" vertical="center" wrapText="1"/>
      <protection hidden="1"/>
    </xf>
    <xf numFmtId="0" fontId="23" fillId="0" borderId="42" xfId="57" applyFont="1" applyBorder="1" applyAlignment="1" applyProtection="1">
      <alignment horizontal="right" wrapText="1"/>
      <protection hidden="1"/>
    </xf>
    <xf numFmtId="0" fontId="0" fillId="0" borderId="58" xfId="0" applyBorder="1" applyAlignment="1" applyProtection="1">
      <alignment horizontal="right" wrapText="1"/>
      <protection hidden="1"/>
    </xf>
    <xf numFmtId="0" fontId="32" fillId="33" borderId="40" xfId="57" applyFont="1" applyFill="1" applyBorder="1" applyAlignment="1" applyProtection="1">
      <alignment horizontal="left" vertical="top" wrapText="1"/>
      <protection locked="0"/>
    </xf>
    <xf numFmtId="0" fontId="32" fillId="33" borderId="70" xfId="0" applyFont="1" applyFill="1" applyBorder="1" applyAlignment="1" applyProtection="1">
      <alignment horizontal="left" vertical="top" wrapText="1"/>
      <protection locked="0"/>
    </xf>
    <xf numFmtId="0" fontId="32" fillId="33" borderId="71" xfId="0" applyFont="1" applyFill="1" applyBorder="1" applyAlignment="1" applyProtection="1">
      <alignment horizontal="left" vertical="top" wrapText="1"/>
      <protection locked="0"/>
    </xf>
    <xf numFmtId="0" fontId="32" fillId="33" borderId="40" xfId="57" applyFont="1" applyFill="1" applyBorder="1" applyAlignment="1" applyProtection="1">
      <alignment horizontal="left" vertical="center" wrapText="1"/>
      <protection locked="0"/>
    </xf>
    <xf numFmtId="0" fontId="32" fillId="33" borderId="70" xfId="0" applyFont="1" applyFill="1" applyBorder="1" applyAlignment="1" applyProtection="1">
      <alignment horizontal="left" vertical="center" wrapText="1"/>
      <protection locked="0"/>
    </xf>
    <xf numFmtId="0" fontId="32" fillId="0" borderId="71" xfId="0" applyFont="1" applyBorder="1" applyAlignment="1" applyProtection="1">
      <alignment horizontal="left" vertical="center" wrapText="1"/>
      <protection locked="0"/>
    </xf>
    <xf numFmtId="2" fontId="58" fillId="0" borderId="0" xfId="0" applyNumberFormat="1" applyFont="1" applyAlignment="1" applyProtection="1">
      <alignment horizontal="center" wrapText="1"/>
      <protection hidden="1"/>
    </xf>
    <xf numFmtId="0" fontId="58" fillId="0" borderId="0" xfId="0" applyFont="1" applyAlignment="1" applyProtection="1">
      <alignment horizontal="center" wrapText="1"/>
      <protection hidden="1"/>
    </xf>
    <xf numFmtId="0" fontId="41" fillId="43" borderId="0" xfId="0" applyFont="1" applyFill="1" applyBorder="1" applyAlignment="1" applyProtection="1">
      <alignment horizontal="left" vertical="top" wrapText="1"/>
      <protection hidden="1"/>
    </xf>
    <xf numFmtId="0" fontId="116" fillId="44" borderId="72" xfId="0" applyFont="1" applyFill="1" applyBorder="1" applyAlignment="1" applyProtection="1">
      <alignment horizontal="center" wrapText="1"/>
      <protection hidden="1"/>
    </xf>
    <xf numFmtId="0" fontId="116" fillId="44" borderId="73" xfId="0" applyFont="1" applyFill="1" applyBorder="1" applyAlignment="1" applyProtection="1">
      <alignment horizontal="center" wrapText="1"/>
      <protection hidden="1"/>
    </xf>
    <xf numFmtId="0" fontId="19" fillId="0" borderId="0" xfId="0" applyFont="1" applyAlignment="1" applyProtection="1">
      <alignment horizontal="left" vertical="center" wrapText="1"/>
      <protection hidden="1"/>
    </xf>
    <xf numFmtId="0" fontId="33" fillId="45" borderId="54" xfId="0" applyFont="1" applyFill="1" applyBorder="1" applyAlignment="1" applyProtection="1">
      <alignment horizontal="left" vertical="top" wrapText="1"/>
      <protection hidden="1"/>
    </xf>
    <xf numFmtId="0" fontId="0" fillId="0" borderId="55" xfId="0" applyBorder="1" applyAlignment="1" applyProtection="1">
      <alignment horizontal="left" vertical="top" wrapText="1"/>
      <protection hidden="1"/>
    </xf>
    <xf numFmtId="0" fontId="0" fillId="0" borderId="15" xfId="0" applyBorder="1" applyAlignment="1" applyProtection="1">
      <alignment horizontal="left" vertical="top" wrapText="1"/>
      <protection hidden="1"/>
    </xf>
    <xf numFmtId="0" fontId="0" fillId="0" borderId="56"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41" xfId="0" applyBorder="1" applyAlignment="1" applyProtection="1">
      <alignment horizontal="left" vertical="top" wrapText="1"/>
      <protection hidden="1"/>
    </xf>
    <xf numFmtId="0" fontId="0" fillId="0" borderId="68" xfId="0" applyBorder="1" applyAlignment="1" applyProtection="1">
      <alignment horizontal="left" vertical="top" wrapText="1"/>
      <protection hidden="1"/>
    </xf>
    <xf numFmtId="0" fontId="0" fillId="0" borderId="59" xfId="0" applyBorder="1" applyAlignment="1" applyProtection="1">
      <alignment horizontal="left" vertical="top" wrapText="1"/>
      <protection hidden="1"/>
    </xf>
    <xf numFmtId="0" fontId="0" fillId="0" borderId="30" xfId="0" applyBorder="1" applyAlignment="1" applyProtection="1">
      <alignment horizontal="left" vertical="top" wrapText="1"/>
      <protection hidden="1"/>
    </xf>
    <xf numFmtId="49" fontId="32" fillId="37" borderId="74" xfId="0" applyNumberFormat="1" applyFont="1" applyFill="1" applyBorder="1" applyAlignment="1" applyProtection="1">
      <alignment horizontal="center" vertical="top" wrapText="1"/>
      <protection hidden="1"/>
    </xf>
    <xf numFmtId="49" fontId="32" fillId="37" borderId="75" xfId="0" applyNumberFormat="1" applyFont="1" applyFill="1" applyBorder="1" applyAlignment="1" applyProtection="1">
      <alignment horizontal="center" vertical="top" wrapText="1"/>
      <protection hidden="1"/>
    </xf>
    <xf numFmtId="0" fontId="23" fillId="0" borderId="0" xfId="57" applyFont="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32" fillId="33" borderId="63" xfId="57" applyFont="1" applyFill="1" applyBorder="1" applyAlignment="1" applyProtection="1">
      <alignment horizontal="left" vertical="top" wrapText="1"/>
      <protection locked="0"/>
    </xf>
    <xf numFmtId="0" fontId="32" fillId="33" borderId="46" xfId="0" applyFont="1" applyFill="1" applyBorder="1" applyAlignment="1" applyProtection="1">
      <alignment horizontal="left" vertical="top" wrapText="1"/>
      <protection locked="0"/>
    </xf>
    <xf numFmtId="0" fontId="32" fillId="33" borderId="64" xfId="0" applyFont="1" applyFill="1" applyBorder="1" applyAlignment="1" applyProtection="1">
      <alignment horizontal="left" vertical="top" wrapText="1"/>
      <protection locked="0"/>
    </xf>
    <xf numFmtId="0" fontId="32" fillId="33" borderId="42" xfId="0" applyFont="1" applyFill="1" applyBorder="1" applyAlignment="1" applyProtection="1">
      <alignment horizontal="left" vertical="top" wrapText="1"/>
      <protection locked="0"/>
    </xf>
    <xf numFmtId="0" fontId="32" fillId="33" borderId="0" xfId="0" applyFont="1" applyFill="1" applyAlignment="1" applyProtection="1">
      <alignment horizontal="left" vertical="top" wrapText="1"/>
      <protection locked="0"/>
    </xf>
    <xf numFmtId="0" fontId="32" fillId="33" borderId="58" xfId="0" applyFont="1" applyFill="1" applyBorder="1" applyAlignment="1" applyProtection="1">
      <alignment horizontal="left" vertical="top" wrapText="1"/>
      <protection locked="0"/>
    </xf>
    <xf numFmtId="0" fontId="32" fillId="33" borderId="65" xfId="0" applyFont="1" applyFill="1" applyBorder="1" applyAlignment="1" applyProtection="1">
      <alignment horizontal="left" vertical="top" wrapText="1"/>
      <protection locked="0"/>
    </xf>
    <xf numFmtId="0" fontId="32" fillId="33" borderId="66" xfId="0" applyFont="1" applyFill="1" applyBorder="1" applyAlignment="1" applyProtection="1">
      <alignment horizontal="left" vertical="top" wrapText="1"/>
      <protection locked="0"/>
    </xf>
    <xf numFmtId="0" fontId="32" fillId="33" borderId="67" xfId="0" applyFont="1" applyFill="1" applyBorder="1" applyAlignment="1" applyProtection="1">
      <alignment horizontal="left" vertical="top" wrapText="1"/>
      <protection locked="0"/>
    </xf>
    <xf numFmtId="0" fontId="2" fillId="37" borderId="76" xfId="0" applyFont="1" applyFill="1" applyBorder="1" applyAlignment="1" applyProtection="1">
      <alignment horizontal="center" wrapText="1"/>
      <protection hidden="1"/>
    </xf>
    <xf numFmtId="0" fontId="2" fillId="37" borderId="77" xfId="0" applyFont="1" applyFill="1" applyBorder="1" applyAlignment="1" applyProtection="1">
      <alignment horizontal="center" wrapText="1"/>
      <protection hidden="1"/>
    </xf>
    <xf numFmtId="0" fontId="2" fillId="37" borderId="78" xfId="0" applyFont="1" applyFill="1" applyBorder="1" applyAlignment="1" applyProtection="1">
      <alignment horizontal="center" wrapText="1"/>
      <protection hidden="1"/>
    </xf>
    <xf numFmtId="49" fontId="32" fillId="37" borderId="48" xfId="0" applyNumberFormat="1" applyFont="1" applyFill="1" applyBorder="1" applyAlignment="1" applyProtection="1">
      <alignment horizontal="center" vertical="top" wrapText="1"/>
      <protection hidden="1"/>
    </xf>
    <xf numFmtId="49" fontId="32" fillId="37" borderId="0" xfId="0" applyNumberFormat="1" applyFont="1" applyFill="1" applyBorder="1" applyAlignment="1" applyProtection="1">
      <alignment horizontal="center" vertical="top" wrapText="1"/>
      <protection hidden="1"/>
    </xf>
    <xf numFmtId="49" fontId="32" fillId="37" borderId="49" xfId="0" applyNumberFormat="1" applyFont="1" applyFill="1" applyBorder="1" applyAlignment="1" applyProtection="1">
      <alignment horizontal="center" vertical="top" wrapText="1"/>
      <protection hidden="1"/>
    </xf>
    <xf numFmtId="49" fontId="32" fillId="37" borderId="48" xfId="0" applyNumberFormat="1" applyFont="1" applyFill="1" applyBorder="1" applyAlignment="1" applyProtection="1">
      <alignment horizontal="left" vertical="top" wrapText="1"/>
      <protection hidden="1"/>
    </xf>
    <xf numFmtId="49" fontId="32" fillId="37" borderId="0" xfId="0" applyNumberFormat="1" applyFont="1" applyFill="1" applyBorder="1" applyAlignment="1" applyProtection="1">
      <alignment horizontal="left" vertical="top" wrapText="1"/>
      <protection hidden="1"/>
    </xf>
    <xf numFmtId="49" fontId="32" fillId="37" borderId="49" xfId="0" applyNumberFormat="1" applyFont="1" applyFill="1" applyBorder="1" applyAlignment="1" applyProtection="1">
      <alignment horizontal="left" vertical="top" wrapText="1"/>
      <protection hidden="1"/>
    </xf>
    <xf numFmtId="49" fontId="32" fillId="37" borderId="50" xfId="0" applyNumberFormat="1" applyFont="1" applyFill="1" applyBorder="1" applyAlignment="1" applyProtection="1">
      <alignment horizontal="left" vertical="top" wrapText="1"/>
      <protection hidden="1"/>
    </xf>
    <xf numFmtId="0" fontId="0" fillId="0" borderId="70" xfId="0" applyBorder="1" applyAlignment="1">
      <alignment horizontal="left" vertical="top" wrapText="1"/>
    </xf>
    <xf numFmtId="0" fontId="0" fillId="0" borderId="51" xfId="0" applyBorder="1" applyAlignment="1">
      <alignment horizontal="left" vertical="top" wrapText="1"/>
    </xf>
    <xf numFmtId="0" fontId="0" fillId="37" borderId="48" xfId="0" applyFill="1" applyBorder="1" applyAlignment="1" applyProtection="1">
      <alignment horizontal="center" vertical="top" wrapText="1"/>
      <protection hidden="1"/>
    </xf>
    <xf numFmtId="0" fontId="0" fillId="37" borderId="49" xfId="0" applyFill="1" applyBorder="1" applyAlignment="1" applyProtection="1">
      <alignment horizontal="center" vertical="top" wrapText="1"/>
      <protection hidden="1"/>
    </xf>
    <xf numFmtId="49" fontId="32" fillId="37" borderId="79" xfId="0" applyNumberFormat="1" applyFont="1" applyFill="1" applyBorder="1" applyAlignment="1" applyProtection="1">
      <alignment horizontal="center" vertical="top" wrapText="1"/>
      <protection hidden="1"/>
    </xf>
    <xf numFmtId="49" fontId="32" fillId="37" borderId="80" xfId="0" applyNumberFormat="1" applyFont="1" applyFill="1" applyBorder="1" applyAlignment="1" applyProtection="1">
      <alignment horizontal="center" vertical="top" wrapText="1"/>
      <protection hidden="1"/>
    </xf>
    <xf numFmtId="49" fontId="32" fillId="37" borderId="81" xfId="0" applyNumberFormat="1" applyFont="1" applyFill="1" applyBorder="1" applyAlignment="1" applyProtection="1">
      <alignment horizontal="center" vertical="top" wrapText="1"/>
      <protection hidden="1"/>
    </xf>
    <xf numFmtId="0" fontId="0" fillId="37" borderId="79" xfId="0" applyFill="1" applyBorder="1" applyAlignment="1" applyProtection="1">
      <alignment horizontal="center" vertical="top" wrapText="1"/>
      <protection hidden="1"/>
    </xf>
    <xf numFmtId="0" fontId="0" fillId="37" borderId="81" xfId="0" applyFill="1" applyBorder="1" applyAlignment="1" applyProtection="1">
      <alignment horizontal="center"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solidFill>
                  <a:srgbClr val="000000"/>
                </a:solidFill>
                <a:latin typeface="Arial"/>
                <a:ea typeface="Arial"/>
                <a:cs typeface="Arial"/>
              </a:rPr>
              <a:t>Hot Gas Layer Temperature
Natural Ventilation (MQH Method)</a:t>
            </a:r>
          </a:p>
        </c:rich>
      </c:tx>
      <c:layout>
        <c:manualLayout>
          <c:xMode val="factor"/>
          <c:yMode val="factor"/>
          <c:x val="0"/>
          <c:y val="-0.006"/>
        </c:manualLayout>
      </c:layout>
      <c:spPr>
        <a:noFill/>
        <a:ln>
          <a:noFill/>
        </a:ln>
      </c:spPr>
    </c:title>
    <c:plotArea>
      <c:layout>
        <c:manualLayout>
          <c:xMode val="edge"/>
          <c:yMode val="edge"/>
          <c:x val="0.048"/>
          <c:y val="0.15"/>
          <c:w val="0.939"/>
          <c:h val="0.796"/>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'Temperature-NV'!$C$168:$C$184</c:f>
              <c:numCache/>
            </c:numRef>
          </c:xVal>
          <c:yVal>
            <c:numRef>
              <c:f>'Temperature-NV'!$H$168:$H$184</c:f>
              <c:numCache/>
            </c:numRef>
          </c:yVal>
          <c:smooth val="1"/>
        </c:ser>
        <c:axId val="55534141"/>
        <c:axId val="30045222"/>
      </c:scatterChart>
      <c:valAx>
        <c:axId val="55534141"/>
        <c:scaling>
          <c:orientation val="minMax"/>
          <c:max val="60"/>
        </c:scaling>
        <c:axPos val="b"/>
        <c:title>
          <c:tx>
            <c:rich>
              <a:bodyPr vert="horz" rot="0" anchor="ctr"/>
              <a:lstStyle/>
              <a:p>
                <a:pPr algn="ctr">
                  <a:defRPr/>
                </a:pPr>
                <a:r>
                  <a:rPr lang="en-US" cap="none" sz="1200" b="0" i="0" u="none" baseline="0">
                    <a:solidFill>
                      <a:srgbClr val="000000"/>
                    </a:solidFill>
                    <a:latin typeface="Arial"/>
                    <a:ea typeface="Arial"/>
                    <a:cs typeface="Arial"/>
                  </a:rPr>
                  <a:t>Time (min)</a:t>
                </a:r>
              </a:p>
            </c:rich>
          </c:tx>
          <c:layout>
            <c:manualLayout>
              <c:xMode val="factor"/>
              <c:yMode val="factor"/>
              <c:x val="0.00875"/>
              <c:y val="0.0005"/>
            </c:manualLayout>
          </c:layout>
          <c:overlay val="0"/>
          <c:spPr>
            <a:noFill/>
            <a:ln>
              <a:noFill/>
            </a:ln>
          </c:spPr>
        </c:title>
        <c:delete val="0"/>
        <c:numFmt formatCode="0" sourceLinked="0"/>
        <c:majorTickMark val="in"/>
        <c:minorTickMark val="in"/>
        <c:tickLblPos val="nextTo"/>
        <c:spPr>
          <a:ln w="3175">
            <a:solidFill>
              <a:srgbClr val="000000"/>
            </a:solidFill>
          </a:ln>
        </c:spPr>
        <c:crossAx val="30045222"/>
        <c:crosses val="autoZero"/>
        <c:crossBetween val="midCat"/>
        <c:dispUnits/>
      </c:valAx>
      <c:valAx>
        <c:axId val="3004522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Temperature (°C)</a:t>
                </a:r>
              </a:p>
            </c:rich>
          </c:tx>
          <c:layout>
            <c:manualLayout>
              <c:xMode val="factor"/>
              <c:yMode val="factor"/>
              <c:x val="-0.0015"/>
              <c:y val="-0.02375"/>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crossAx val="55534141"/>
        <c:crosses val="autoZero"/>
        <c:crossBetween val="midCat"/>
        <c:dispUnits/>
      </c:valAx>
      <c:spPr>
        <a:no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solidFill>
                  <a:srgbClr val="000000"/>
                </a:solidFill>
                <a:latin typeface="Arial"/>
                <a:ea typeface="Arial"/>
                <a:cs typeface="Arial"/>
              </a:rPr>
              <a:t>Smoke Layer Height
Natural Ventilation (Method of Yamana and Tanaka)</a:t>
            </a:r>
          </a:p>
        </c:rich>
      </c:tx>
      <c:layout>
        <c:manualLayout>
          <c:xMode val="factor"/>
          <c:yMode val="factor"/>
          <c:x val="0.0065"/>
          <c:y val="0.0145"/>
        </c:manualLayout>
      </c:layout>
      <c:spPr>
        <a:noFill/>
        <a:ln>
          <a:noFill/>
        </a:ln>
      </c:spPr>
    </c:title>
    <c:plotArea>
      <c:layout>
        <c:manualLayout>
          <c:xMode val="edge"/>
          <c:yMode val="edge"/>
          <c:x val="0.08375"/>
          <c:y val="0.199"/>
          <c:w val="0.90325"/>
          <c:h val="0.65525"/>
        </c:manualLayout>
      </c:layout>
      <c:scatterChart>
        <c:scatterStyle val="smoothMarker"/>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'Temperature-NV'!$C$233:$C$249</c:f>
              <c:numCache/>
            </c:numRef>
          </c:xVal>
          <c:yVal>
            <c:numRef>
              <c:f>'Temperature-NV'!$F$233:$F$249</c:f>
              <c:numCache/>
            </c:numRef>
          </c:yVal>
          <c:smooth val="1"/>
        </c:ser>
        <c:axId val="1971543"/>
        <c:axId val="17743888"/>
      </c:scatterChart>
      <c:valAx>
        <c:axId val="1971543"/>
        <c:scaling>
          <c:orientation val="minMax"/>
          <c:max val="60"/>
        </c:scaling>
        <c:axPos val="b"/>
        <c:title>
          <c:tx>
            <c:rich>
              <a:bodyPr vert="horz" rot="0" anchor="ctr"/>
              <a:lstStyle/>
              <a:p>
                <a:pPr algn="ctr">
                  <a:defRPr/>
                </a:pPr>
                <a:r>
                  <a:rPr lang="en-US" cap="none" sz="1450" b="0" i="0" u="none" baseline="0">
                    <a:solidFill>
                      <a:srgbClr val="000000"/>
                    </a:solidFill>
                    <a:latin typeface="Arial"/>
                    <a:ea typeface="Arial"/>
                    <a:cs typeface="Arial"/>
                  </a:rPr>
                  <a:t>Time (min)</a:t>
                </a:r>
              </a:p>
            </c:rich>
          </c:tx>
          <c:layout>
            <c:manualLayout>
              <c:xMode val="factor"/>
              <c:yMode val="factor"/>
              <c:x val="0.0055"/>
              <c:y val="0.0005"/>
            </c:manualLayout>
          </c:layout>
          <c:overlay val="0"/>
          <c:spPr>
            <a:noFill/>
            <a:ln>
              <a:noFill/>
            </a:ln>
          </c:spPr>
        </c:title>
        <c:delete val="0"/>
        <c:numFmt formatCode="General" sourceLinked="1"/>
        <c:majorTickMark val="in"/>
        <c:minorTickMark val="in"/>
        <c:tickLblPos val="nextTo"/>
        <c:spPr>
          <a:ln w="3175">
            <a:solidFill>
              <a:srgbClr val="000000"/>
            </a:solidFill>
          </a:ln>
        </c:spPr>
        <c:crossAx val="17743888"/>
        <c:crosses val="autoZero"/>
        <c:crossBetween val="midCat"/>
        <c:dispUnits/>
      </c:valAx>
      <c:valAx>
        <c:axId val="17743888"/>
        <c:scaling>
          <c:orientation val="minMax"/>
        </c:scaling>
        <c:axPos val="l"/>
        <c:title>
          <c:tx>
            <c:rich>
              <a:bodyPr vert="horz" rot="-5400000" anchor="ctr"/>
              <a:lstStyle/>
              <a:p>
                <a:pPr algn="ctr">
                  <a:defRPr/>
                </a:pPr>
                <a:r>
                  <a:rPr lang="en-US" cap="none" sz="1450" b="0" i="0" u="none" baseline="0">
                    <a:solidFill>
                      <a:srgbClr val="000000"/>
                    </a:solidFill>
                    <a:latin typeface="Arial"/>
                    <a:ea typeface="Arial"/>
                    <a:cs typeface="Arial"/>
                  </a:rPr>
                  <a:t>Height from Floor (m)</a:t>
                </a:r>
              </a:p>
            </c:rich>
          </c:tx>
          <c:layout>
            <c:manualLayout>
              <c:xMode val="factor"/>
              <c:yMode val="factor"/>
              <c:x val="-0.0065"/>
              <c:y val="-0.02425"/>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crossAx val="1971543"/>
        <c:crosses val="autoZero"/>
        <c:crossBetween val="midCat"/>
        <c:dispUnits/>
      </c:valAx>
      <c:spPr>
        <a:no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251</xdr:row>
      <xdr:rowOff>95250</xdr:rowOff>
    </xdr:from>
    <xdr:to>
      <xdr:col>8</xdr:col>
      <xdr:colOff>723900</xdr:colOff>
      <xdr:row>268</xdr:row>
      <xdr:rowOff>19050</xdr:rowOff>
    </xdr:to>
    <xdr:graphicFrame>
      <xdr:nvGraphicFramePr>
        <xdr:cNvPr id="1" name="Chart 3"/>
        <xdr:cNvGraphicFramePr/>
      </xdr:nvGraphicFramePr>
      <xdr:xfrm>
        <a:off x="9525" y="54216300"/>
        <a:ext cx="7296150" cy="32004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268</xdr:row>
      <xdr:rowOff>19050</xdr:rowOff>
    </xdr:from>
    <xdr:to>
      <xdr:col>8</xdr:col>
      <xdr:colOff>723900</xdr:colOff>
      <xdr:row>286</xdr:row>
      <xdr:rowOff>85725</xdr:rowOff>
    </xdr:to>
    <xdr:graphicFrame>
      <xdr:nvGraphicFramePr>
        <xdr:cNvPr id="2" name="Chart 5"/>
        <xdr:cNvGraphicFramePr/>
      </xdr:nvGraphicFramePr>
      <xdr:xfrm>
        <a:off x="9525" y="57416700"/>
        <a:ext cx="7296150" cy="3352800"/>
      </xdr:xfrm>
      <a:graphic>
        <a:graphicData uri="http://schemas.openxmlformats.org/drawingml/2006/chart">
          <c:chart xmlns:c="http://schemas.openxmlformats.org/drawingml/2006/chart" r:id="rId2"/>
        </a:graphicData>
      </a:graphic>
    </xdr:graphicFrame>
    <xdr:clientData/>
  </xdr:twoCellAnchor>
  <xdr:twoCellAnchor>
    <xdr:from>
      <xdr:col>0</xdr:col>
      <xdr:colOff>485775</xdr:colOff>
      <xdr:row>0</xdr:row>
      <xdr:rowOff>19050</xdr:rowOff>
    </xdr:from>
    <xdr:to>
      <xdr:col>2</xdr:col>
      <xdr:colOff>142875</xdr:colOff>
      <xdr:row>3</xdr:row>
      <xdr:rowOff>209550</xdr:rowOff>
    </xdr:to>
    <xdr:pic>
      <xdr:nvPicPr>
        <xdr:cNvPr id="3" name="Picture 16" descr="color-seal-3-inch"/>
        <xdr:cNvPicPr preferRelativeResize="1">
          <a:picLocks noChangeAspect="1"/>
        </xdr:cNvPicPr>
      </xdr:nvPicPr>
      <xdr:blipFill>
        <a:blip r:embed="rId3"/>
        <a:stretch>
          <a:fillRect/>
        </a:stretch>
      </xdr:blipFill>
      <xdr:spPr>
        <a:xfrm>
          <a:off x="485775" y="19050"/>
          <a:ext cx="819150" cy="838200"/>
        </a:xfrm>
        <a:prstGeom prst="rect">
          <a:avLst/>
        </a:prstGeom>
        <a:noFill/>
        <a:ln w="9525" cmpd="sng">
          <a:noFill/>
        </a:ln>
      </xdr:spPr>
    </xdr:pic>
    <xdr:clientData/>
  </xdr:twoCellAnchor>
  <xdr:twoCellAnchor>
    <xdr:from>
      <xdr:col>8</xdr:col>
      <xdr:colOff>19050</xdr:colOff>
      <xdr:row>54</xdr:row>
      <xdr:rowOff>38100</xdr:rowOff>
    </xdr:from>
    <xdr:to>
      <xdr:col>10</xdr:col>
      <xdr:colOff>685800</xdr:colOff>
      <xdr:row>54</xdr:row>
      <xdr:rowOff>285750</xdr:rowOff>
    </xdr:to>
    <xdr:pic>
      <xdr:nvPicPr>
        <xdr:cNvPr id="4" name="ComboBox1"/>
        <xdr:cNvPicPr preferRelativeResize="1">
          <a:picLocks noChangeAspect="0"/>
        </xdr:cNvPicPr>
      </xdr:nvPicPr>
      <xdr:blipFill>
        <a:blip r:embed="rId4"/>
        <a:stretch>
          <a:fillRect/>
        </a:stretch>
      </xdr:blipFill>
      <xdr:spPr>
        <a:xfrm>
          <a:off x="6600825" y="11525250"/>
          <a:ext cx="21431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N340"/>
  <sheetViews>
    <sheetView showGridLines="0" showRowColHeaders="0" tabSelected="1" zoomScaleSheetLayoutView="70" zoomScalePageLayoutView="0" workbookViewId="0" topLeftCell="A1">
      <selection activeCell="J137" sqref="J137"/>
    </sheetView>
  </sheetViews>
  <sheetFormatPr defaultColWidth="9.140625" defaultRowHeight="12.75"/>
  <cols>
    <col min="1" max="1" width="13.140625" style="1" customWidth="1"/>
    <col min="2" max="2" width="4.28125" style="1" customWidth="1"/>
    <col min="3" max="3" width="8.28125" style="1" customWidth="1"/>
    <col min="4" max="4" width="11.8515625" style="1" customWidth="1"/>
    <col min="5" max="5" width="13.421875" style="1" customWidth="1"/>
    <col min="6" max="6" width="18.28125" style="1" customWidth="1"/>
    <col min="7" max="7" width="16.421875" style="1" customWidth="1"/>
    <col min="8" max="8" width="13.00390625" style="1" customWidth="1"/>
    <col min="9" max="9" width="11.57421875" style="1" customWidth="1"/>
    <col min="10" max="10" width="10.57421875" style="1" customWidth="1"/>
    <col min="11" max="11" width="10.421875" style="1" customWidth="1"/>
    <col min="12" max="16384" width="9.140625" style="1" customWidth="1"/>
  </cols>
  <sheetData>
    <row r="1" ht="15" customHeight="1"/>
    <row r="2" spans="1:11" ht="18" customHeight="1">
      <c r="A2" s="290" t="s">
        <v>89</v>
      </c>
      <c r="B2" s="290"/>
      <c r="C2" s="290"/>
      <c r="D2" s="290"/>
      <c r="E2" s="290"/>
      <c r="F2" s="290"/>
      <c r="G2" s="290"/>
      <c r="H2" s="290"/>
      <c r="I2" s="290"/>
      <c r="J2" s="290"/>
      <c r="K2" s="290"/>
    </row>
    <row r="3" spans="2:11" ht="18" customHeight="1">
      <c r="B3" s="8"/>
      <c r="C3" s="290" t="s">
        <v>90</v>
      </c>
      <c r="D3" s="290"/>
      <c r="E3" s="290"/>
      <c r="F3" s="290"/>
      <c r="G3" s="290"/>
      <c r="H3" s="290"/>
      <c r="I3" s="290"/>
      <c r="J3" s="292" t="s">
        <v>140</v>
      </c>
      <c r="K3" s="292"/>
    </row>
    <row r="4" spans="2:11" ht="18" customHeight="1">
      <c r="B4" s="8"/>
      <c r="C4" s="290" t="s">
        <v>81</v>
      </c>
      <c r="D4" s="290"/>
      <c r="E4" s="290"/>
      <c r="F4" s="290"/>
      <c r="G4" s="290"/>
      <c r="H4" s="290"/>
      <c r="I4" s="290"/>
      <c r="J4" s="299" t="s">
        <v>192</v>
      </c>
      <c r="K4" s="300"/>
    </row>
    <row r="5" spans="1:11" ht="18" customHeight="1">
      <c r="A5" s="291" t="s">
        <v>79</v>
      </c>
      <c r="B5" s="291"/>
      <c r="C5" s="291"/>
      <c r="D5" s="291"/>
      <c r="E5" s="291"/>
      <c r="F5" s="291"/>
      <c r="G5" s="291"/>
      <c r="H5" s="291"/>
      <c r="I5" s="291"/>
      <c r="J5" s="291"/>
      <c r="K5" s="291"/>
    </row>
    <row r="6" spans="1:11" ht="15" customHeight="1">
      <c r="A6" s="326"/>
      <c r="B6" s="326"/>
      <c r="C6" s="326"/>
      <c r="D6" s="326"/>
      <c r="E6" s="326"/>
      <c r="F6" s="326"/>
      <c r="G6" s="326"/>
      <c r="H6" s="326"/>
      <c r="I6" s="326"/>
      <c r="J6" s="326"/>
      <c r="K6" s="326"/>
    </row>
    <row r="7" spans="1:11" ht="15" customHeight="1">
      <c r="A7" s="297" t="s">
        <v>27</v>
      </c>
      <c r="B7" s="298"/>
      <c r="C7" s="298"/>
      <c r="D7" s="298"/>
      <c r="E7" s="298"/>
      <c r="F7" s="298"/>
      <c r="G7" s="298"/>
      <c r="H7" s="298"/>
      <c r="I7" s="298"/>
      <c r="J7" s="298"/>
      <c r="K7" s="298"/>
    </row>
    <row r="8" spans="1:11" ht="15" customHeight="1">
      <c r="A8" s="301" t="s">
        <v>67</v>
      </c>
      <c r="B8" s="302"/>
      <c r="C8" s="302"/>
      <c r="D8" s="302"/>
      <c r="E8" s="302"/>
      <c r="F8" s="302"/>
      <c r="G8" s="302"/>
      <c r="H8" s="302"/>
      <c r="I8" s="302"/>
      <c r="J8" s="302"/>
      <c r="K8" s="302"/>
    </row>
    <row r="9" spans="1:11" ht="15" customHeight="1">
      <c r="A9" s="305" t="s">
        <v>68</v>
      </c>
      <c r="B9" s="268"/>
      <c r="C9" s="268"/>
      <c r="D9" s="268"/>
      <c r="E9" s="268"/>
      <c r="F9" s="268"/>
      <c r="G9" s="268"/>
      <c r="H9" s="268"/>
      <c r="I9" s="268"/>
      <c r="J9" s="268"/>
      <c r="K9" s="268"/>
    </row>
    <row r="10" spans="1:11" ht="15" customHeight="1">
      <c r="A10" s="297" t="s">
        <v>82</v>
      </c>
      <c r="B10" s="298"/>
      <c r="C10" s="298"/>
      <c r="D10" s="298"/>
      <c r="E10" s="298"/>
      <c r="F10" s="298"/>
      <c r="G10" s="298"/>
      <c r="H10" s="298"/>
      <c r="I10" s="298"/>
      <c r="J10" s="298"/>
      <c r="K10" s="298"/>
    </row>
    <row r="11" spans="1:11" ht="15" customHeight="1">
      <c r="A11" s="297" t="s">
        <v>83</v>
      </c>
      <c r="B11" s="298"/>
      <c r="C11" s="298"/>
      <c r="D11" s="298"/>
      <c r="E11" s="298"/>
      <c r="F11" s="298"/>
      <c r="G11" s="298"/>
      <c r="H11" s="298"/>
      <c r="I11" s="298"/>
      <c r="J11" s="298"/>
      <c r="K11" s="298"/>
    </row>
    <row r="12" spans="1:11" ht="15" customHeight="1">
      <c r="A12" s="10"/>
      <c r="B12" s="9"/>
      <c r="C12" s="9"/>
      <c r="D12" s="9"/>
      <c r="E12" s="9"/>
      <c r="F12" s="9"/>
      <c r="G12" s="9"/>
      <c r="H12" s="9"/>
      <c r="I12" s="9"/>
      <c r="J12" s="9"/>
      <c r="K12" s="9"/>
    </row>
    <row r="13" spans="6:11" ht="15" customHeight="1">
      <c r="F13" s="11"/>
      <c r="G13" s="12"/>
      <c r="H13" s="12"/>
      <c r="K13" s="13"/>
    </row>
    <row r="14" spans="1:11" ht="18" customHeight="1">
      <c r="A14" s="275" t="s">
        <v>145</v>
      </c>
      <c r="B14" s="276"/>
      <c r="C14" s="277"/>
      <c r="D14" s="5"/>
      <c r="E14" s="5"/>
      <c r="F14" s="5"/>
      <c r="G14" s="5"/>
      <c r="H14" s="5"/>
      <c r="I14" s="5"/>
      <c r="J14" s="5"/>
      <c r="K14" s="5"/>
    </row>
    <row r="15" spans="1:11" ht="24.75" customHeight="1">
      <c r="A15" s="276"/>
      <c r="B15" s="276"/>
      <c r="C15" s="277"/>
      <c r="D15" s="278"/>
      <c r="E15" s="279"/>
      <c r="F15" s="279"/>
      <c r="G15" s="279"/>
      <c r="H15" s="279"/>
      <c r="I15" s="280"/>
      <c r="K15" s="5"/>
    </row>
    <row r="16" spans="1:11" ht="24.75" customHeight="1">
      <c r="A16" s="276"/>
      <c r="B16" s="276"/>
      <c r="C16" s="277"/>
      <c r="D16" s="281"/>
      <c r="E16" s="282"/>
      <c r="F16" s="282"/>
      <c r="G16" s="282"/>
      <c r="H16" s="282"/>
      <c r="I16" s="283"/>
      <c r="K16" s="5"/>
    </row>
    <row r="17" spans="1:11" ht="18" customHeight="1">
      <c r="A17" s="276"/>
      <c r="B17" s="276"/>
      <c r="C17" s="277"/>
      <c r="D17" s="5"/>
      <c r="E17" s="5"/>
      <c r="F17" s="5"/>
      <c r="G17" s="5"/>
      <c r="H17" s="5"/>
      <c r="I17" s="5"/>
      <c r="J17" s="5"/>
      <c r="K17" s="5"/>
    </row>
    <row r="18" spans="1:11" ht="15" customHeight="1">
      <c r="A18" s="4"/>
      <c r="B18" s="4"/>
      <c r="C18" s="5"/>
      <c r="D18" s="5"/>
      <c r="E18" s="5"/>
      <c r="F18" s="5"/>
      <c r="G18" s="5"/>
      <c r="H18" s="5"/>
      <c r="I18" s="5"/>
      <c r="J18" s="5"/>
      <c r="K18" s="5"/>
    </row>
    <row r="19" spans="6:11" ht="15" customHeight="1">
      <c r="F19" s="11"/>
      <c r="G19" s="12"/>
      <c r="H19" s="12"/>
      <c r="K19" s="13"/>
    </row>
    <row r="20" spans="1:11" ht="21" customHeight="1" thickBot="1">
      <c r="A20" s="306" t="s">
        <v>0</v>
      </c>
      <c r="B20" s="307"/>
      <c r="C20" s="307"/>
      <c r="D20" s="307"/>
      <c r="E20" s="307"/>
      <c r="F20" s="307"/>
      <c r="G20" s="307"/>
      <c r="H20" s="307"/>
      <c r="I20" s="307"/>
      <c r="J20" s="307"/>
      <c r="K20" s="307"/>
    </row>
    <row r="21" spans="1:11" ht="19.5" customHeight="1" thickTop="1">
      <c r="A21" s="152"/>
      <c r="B21" s="141"/>
      <c r="C21" s="141"/>
      <c r="D21" s="141"/>
      <c r="E21" s="141"/>
      <c r="F21" s="141"/>
      <c r="G21" s="141"/>
      <c r="H21" s="141"/>
      <c r="I21" s="141"/>
      <c r="J21" s="141"/>
      <c r="K21" s="141"/>
    </row>
    <row r="22" spans="1:11" ht="21" customHeight="1">
      <c r="A22" s="265" t="s">
        <v>1</v>
      </c>
      <c r="B22" s="308"/>
      <c r="C22" s="308"/>
      <c r="D22" s="308"/>
      <c r="E22" s="308"/>
      <c r="F22" s="308"/>
      <c r="G22" s="308"/>
      <c r="H22" s="308"/>
      <c r="I22" s="308"/>
      <c r="J22" s="308"/>
      <c r="K22" s="308"/>
    </row>
    <row r="23" spans="1:11" ht="15" customHeight="1">
      <c r="A23" s="14"/>
      <c r="B23" s="15"/>
      <c r="C23" s="15"/>
      <c r="D23" s="15"/>
      <c r="E23" s="15"/>
      <c r="F23" s="15"/>
      <c r="G23" s="15"/>
      <c r="H23" s="15"/>
      <c r="I23" s="15"/>
      <c r="J23" s="15"/>
      <c r="K23" s="15"/>
    </row>
    <row r="24" spans="3:11" ht="18" customHeight="1">
      <c r="C24" s="252" t="s">
        <v>2</v>
      </c>
      <c r="D24" s="244"/>
      <c r="E24" s="253"/>
      <c r="F24" s="6">
        <v>3.7</v>
      </c>
      <c r="G24" s="288" t="s">
        <v>3</v>
      </c>
      <c r="H24" s="244"/>
      <c r="I24" s="244"/>
      <c r="J24" s="24">
        <f>F24</f>
        <v>3.7</v>
      </c>
      <c r="K24" s="17" t="s">
        <v>3</v>
      </c>
    </row>
    <row r="25" spans="3:11" ht="18" customHeight="1">
      <c r="C25" s="252" t="s">
        <v>4</v>
      </c>
      <c r="D25" s="244"/>
      <c r="E25" s="253"/>
      <c r="F25" s="6">
        <v>3.05</v>
      </c>
      <c r="G25" s="288" t="s">
        <v>3</v>
      </c>
      <c r="H25" s="244"/>
      <c r="I25" s="244"/>
      <c r="J25" s="24">
        <f>F25</f>
        <v>3.05</v>
      </c>
      <c r="K25" s="17" t="s">
        <v>3</v>
      </c>
    </row>
    <row r="26" spans="3:13" ht="18" customHeight="1">
      <c r="C26" s="252" t="s">
        <v>5</v>
      </c>
      <c r="D26" s="244"/>
      <c r="E26" s="253"/>
      <c r="F26" s="6">
        <v>2.44</v>
      </c>
      <c r="G26" s="288" t="s">
        <v>3</v>
      </c>
      <c r="H26" s="244"/>
      <c r="I26" s="244"/>
      <c r="J26" s="24">
        <f>F26</f>
        <v>2.44</v>
      </c>
      <c r="K26" s="17" t="s">
        <v>3</v>
      </c>
      <c r="M26" s="18" t="s">
        <v>33</v>
      </c>
    </row>
    <row r="27" spans="2:13" ht="18" customHeight="1">
      <c r="B27" s="12"/>
      <c r="G27" s="12"/>
      <c r="H27" s="143"/>
      <c r="J27" s="19"/>
      <c r="K27" s="19"/>
      <c r="M27" s="2"/>
    </row>
    <row r="28" spans="3:11" ht="18" customHeight="1">
      <c r="C28" s="252" t="s">
        <v>6</v>
      </c>
      <c r="D28" s="244"/>
      <c r="E28" s="253"/>
      <c r="F28" s="6">
        <v>0.914</v>
      </c>
      <c r="G28" s="288" t="s">
        <v>3</v>
      </c>
      <c r="H28" s="244"/>
      <c r="I28" s="244"/>
      <c r="J28" s="20">
        <f>F28</f>
        <v>0.914</v>
      </c>
      <c r="K28" s="17" t="s">
        <v>3</v>
      </c>
    </row>
    <row r="29" spans="3:11" ht="18" customHeight="1">
      <c r="C29" s="252" t="s">
        <v>7</v>
      </c>
      <c r="D29" s="244"/>
      <c r="E29" s="253"/>
      <c r="F29" s="6">
        <v>1.22</v>
      </c>
      <c r="G29" s="288" t="s">
        <v>3</v>
      </c>
      <c r="H29" s="244"/>
      <c r="I29" s="244"/>
      <c r="J29" s="20">
        <f>F29</f>
        <v>1.22</v>
      </c>
      <c r="K29" s="17" t="s">
        <v>3</v>
      </c>
    </row>
    <row r="30" spans="3:14" ht="18" customHeight="1">
      <c r="C30" s="252" t="s">
        <v>39</v>
      </c>
      <c r="D30" s="244"/>
      <c r="E30" s="253"/>
      <c r="F30" s="6">
        <v>1.22</v>
      </c>
      <c r="G30" s="208" t="s">
        <v>3</v>
      </c>
      <c r="H30" s="289">
        <f>IF(F30&lt;F29,"STOP - VT ≤ HV","")</f>
      </c>
      <c r="I30" s="277"/>
      <c r="J30" s="20">
        <f>F30</f>
        <v>1.22</v>
      </c>
      <c r="K30" s="17" t="s">
        <v>3</v>
      </c>
      <c r="M30" s="22" t="s">
        <v>33</v>
      </c>
      <c r="N30" s="21"/>
    </row>
    <row r="31" spans="3:14" ht="18" customHeight="1">
      <c r="C31" s="252" t="s">
        <v>8</v>
      </c>
      <c r="D31" s="244"/>
      <c r="E31" s="253"/>
      <c r="F31" s="6">
        <v>15.2</v>
      </c>
      <c r="G31" s="288" t="s">
        <v>193</v>
      </c>
      <c r="H31" s="244"/>
      <c r="I31" s="244"/>
      <c r="J31" s="17">
        <f>(F31)/100</f>
        <v>0.152</v>
      </c>
      <c r="K31" s="17" t="s">
        <v>3</v>
      </c>
      <c r="L31" s="144"/>
      <c r="M31" s="23"/>
      <c r="N31" s="23"/>
    </row>
    <row r="32" spans="1:11" ht="15" customHeight="1" thickBot="1">
      <c r="A32" s="240"/>
      <c r="B32" s="240"/>
      <c r="C32" s="240"/>
      <c r="D32" s="240"/>
      <c r="E32" s="240"/>
      <c r="F32" s="240"/>
      <c r="G32" s="240"/>
      <c r="H32" s="240"/>
      <c r="I32" s="240"/>
      <c r="J32" s="240"/>
      <c r="K32" s="240"/>
    </row>
    <row r="33" spans="1:11" ht="15" customHeight="1" thickTop="1">
      <c r="A33" s="257"/>
      <c r="B33" s="257"/>
      <c r="C33" s="257"/>
      <c r="D33" s="257"/>
      <c r="E33" s="257"/>
      <c r="F33" s="257"/>
      <c r="G33" s="257"/>
      <c r="H33" s="257"/>
      <c r="I33" s="257"/>
      <c r="J33" s="257"/>
      <c r="K33" s="257"/>
    </row>
    <row r="34" spans="1:11" ht="21" customHeight="1">
      <c r="A34" s="309" t="s">
        <v>9</v>
      </c>
      <c r="B34" s="309"/>
      <c r="C34" s="309"/>
      <c r="D34" s="309"/>
      <c r="E34" s="309"/>
      <c r="F34" s="309"/>
      <c r="G34" s="309"/>
      <c r="H34" s="309"/>
      <c r="I34" s="309"/>
      <c r="J34" s="309"/>
      <c r="K34" s="309"/>
    </row>
    <row r="35" spans="1:11" ht="15" customHeight="1">
      <c r="A35" s="145"/>
      <c r="B35" s="145"/>
      <c r="C35" s="145"/>
      <c r="D35" s="145"/>
      <c r="E35" s="145"/>
      <c r="F35" s="145"/>
      <c r="G35" s="145"/>
      <c r="H35" s="145"/>
      <c r="I35" s="145"/>
      <c r="J35" s="145"/>
      <c r="K35" s="145"/>
    </row>
    <row r="36" spans="3:11" ht="15" customHeight="1">
      <c r="C36" s="252" t="s">
        <v>69</v>
      </c>
      <c r="D36" s="244"/>
      <c r="E36" s="253"/>
      <c r="F36" s="7">
        <v>25</v>
      </c>
      <c r="G36" s="288" t="s">
        <v>10</v>
      </c>
      <c r="H36" s="244"/>
      <c r="I36" s="244"/>
      <c r="J36" s="24">
        <f>(F36)</f>
        <v>25</v>
      </c>
      <c r="K36" s="17" t="s">
        <v>10</v>
      </c>
    </row>
    <row r="37" spans="2:13" ht="15" customHeight="1">
      <c r="B37" s="12"/>
      <c r="F37" s="147"/>
      <c r="G37" s="12"/>
      <c r="J37" s="24">
        <f>J36+273</f>
        <v>298</v>
      </c>
      <c r="K37" s="17" t="s">
        <v>147</v>
      </c>
      <c r="M37" s="210"/>
    </row>
    <row r="38" spans="3:10" ht="15" customHeight="1">
      <c r="C38" s="236" t="s">
        <v>162</v>
      </c>
      <c r="D38" s="244"/>
      <c r="E38" s="253"/>
      <c r="F38" s="138">
        <v>1</v>
      </c>
      <c r="G38" s="255" t="s">
        <v>23</v>
      </c>
      <c r="H38" s="244"/>
      <c r="I38" s="244"/>
      <c r="J38" s="19"/>
    </row>
    <row r="39" spans="3:11" ht="15" customHeight="1">
      <c r="C39" s="236" t="s">
        <v>146</v>
      </c>
      <c r="D39" s="303"/>
      <c r="E39" s="304"/>
      <c r="F39" s="137">
        <f>353/J37</f>
        <v>1.1845637583892616</v>
      </c>
      <c r="G39" s="255" t="s">
        <v>143</v>
      </c>
      <c r="H39" s="244"/>
      <c r="I39" s="244"/>
      <c r="J39" s="19"/>
      <c r="K39" s="15"/>
    </row>
    <row r="40" spans="1:11" ht="15" customHeight="1">
      <c r="A40" s="244"/>
      <c r="B40" s="244"/>
      <c r="C40" s="244"/>
      <c r="D40" s="244"/>
      <c r="E40" s="244"/>
      <c r="F40" s="244"/>
      <c r="G40" s="244"/>
      <c r="H40" s="244"/>
      <c r="I40" s="244"/>
      <c r="J40" s="244"/>
      <c r="K40" s="244"/>
    </row>
    <row r="41" spans="3:11" ht="15" customHeight="1">
      <c r="C41" s="263" t="s">
        <v>152</v>
      </c>
      <c r="D41" s="264"/>
      <c r="E41" s="264"/>
      <c r="F41" s="264"/>
      <c r="G41" s="264"/>
      <c r="H41" s="264"/>
      <c r="I41" s="264"/>
      <c r="J41" s="264"/>
      <c r="K41" s="264"/>
    </row>
    <row r="42" spans="3:11" ht="15" customHeight="1" thickBot="1">
      <c r="C42" s="146"/>
      <c r="D42" s="140"/>
      <c r="E42" s="140"/>
      <c r="F42" s="140"/>
      <c r="G42" s="140"/>
      <c r="H42" s="140"/>
      <c r="I42" s="140"/>
      <c r="J42" s="140"/>
      <c r="K42" s="140"/>
    </row>
    <row r="43" spans="1:11" ht="15" customHeight="1" thickTop="1">
      <c r="A43" s="257"/>
      <c r="B43" s="257"/>
      <c r="C43" s="257"/>
      <c r="D43" s="257"/>
      <c r="E43" s="257"/>
      <c r="F43" s="257"/>
      <c r="G43" s="257"/>
      <c r="H43" s="257"/>
      <c r="I43" s="257"/>
      <c r="J43" s="257"/>
      <c r="K43" s="257"/>
    </row>
    <row r="44" spans="1:11" ht="21" customHeight="1">
      <c r="A44" s="265" t="s">
        <v>40</v>
      </c>
      <c r="B44" s="265"/>
      <c r="C44" s="265"/>
      <c r="D44" s="265"/>
      <c r="E44" s="265"/>
      <c r="F44" s="265"/>
      <c r="G44" s="265"/>
      <c r="H44" s="265"/>
      <c r="I44" s="265"/>
      <c r="J44" s="265"/>
      <c r="K44" s="265"/>
    </row>
    <row r="45" spans="1:11" ht="15" customHeight="1">
      <c r="A45" s="266"/>
      <c r="B45" s="244"/>
      <c r="C45" s="244"/>
      <c r="D45" s="244"/>
      <c r="E45" s="244"/>
      <c r="F45" s="244"/>
      <c r="G45" s="244"/>
      <c r="H45" s="244"/>
      <c r="I45" s="244"/>
      <c r="J45" s="244"/>
      <c r="K45" s="244"/>
    </row>
    <row r="46" spans="3:9" ht="15" customHeight="1">
      <c r="C46" s="252" t="s">
        <v>11</v>
      </c>
      <c r="D46" s="244"/>
      <c r="E46" s="253"/>
      <c r="F46" s="153">
        <v>2.9</v>
      </c>
      <c r="G46" s="255" t="s">
        <v>144</v>
      </c>
      <c r="H46" s="244"/>
      <c r="I46" s="244"/>
    </row>
    <row r="47" spans="3:9" ht="15" customHeight="1">
      <c r="C47" s="252" t="s">
        <v>20</v>
      </c>
      <c r="D47" s="244"/>
      <c r="E47" s="253"/>
      <c r="F47" s="153">
        <v>0.0016</v>
      </c>
      <c r="G47" s="255" t="s">
        <v>24</v>
      </c>
      <c r="H47" s="244"/>
      <c r="I47" s="244"/>
    </row>
    <row r="48" spans="3:9" ht="15" customHeight="1">
      <c r="C48" s="252" t="s">
        <v>164</v>
      </c>
      <c r="D48" s="244"/>
      <c r="E48" s="253"/>
      <c r="F48" s="153">
        <v>0.75</v>
      </c>
      <c r="G48" s="255" t="s">
        <v>23</v>
      </c>
      <c r="H48" s="244"/>
      <c r="I48" s="244"/>
    </row>
    <row r="49" spans="3:9" ht="15" customHeight="1">
      <c r="C49" s="252" t="s">
        <v>21</v>
      </c>
      <c r="D49" s="244"/>
      <c r="E49" s="253"/>
      <c r="F49" s="153">
        <v>2400</v>
      </c>
      <c r="G49" s="267" t="s">
        <v>143</v>
      </c>
      <c r="H49" s="268"/>
      <c r="I49" s="268"/>
    </row>
    <row r="50" spans="1:11" ht="15" customHeight="1">
      <c r="A50" s="254"/>
      <c r="B50" s="254"/>
      <c r="C50" s="254"/>
      <c r="D50" s="254"/>
      <c r="E50" s="254"/>
      <c r="F50" s="254"/>
      <c r="G50" s="254"/>
      <c r="H50" s="254"/>
      <c r="I50" s="254"/>
      <c r="J50" s="254"/>
      <c r="K50" s="254"/>
    </row>
    <row r="51" spans="1:11" ht="15" customHeight="1" thickBot="1">
      <c r="A51" s="240"/>
      <c r="B51" s="240"/>
      <c r="C51" s="240"/>
      <c r="D51" s="240"/>
      <c r="E51" s="240"/>
      <c r="F51" s="240"/>
      <c r="G51" s="240"/>
      <c r="H51" s="240"/>
      <c r="I51" s="240"/>
      <c r="J51" s="240"/>
      <c r="K51" s="240"/>
    </row>
    <row r="52" spans="1:11" ht="13.5" thickTop="1">
      <c r="A52" s="254"/>
      <c r="B52" s="254"/>
      <c r="C52" s="254"/>
      <c r="D52" s="254"/>
      <c r="E52" s="254"/>
      <c r="F52" s="254"/>
      <c r="G52" s="254"/>
      <c r="H52" s="254"/>
      <c r="I52" s="254"/>
      <c r="J52" s="254"/>
      <c r="K52" s="254"/>
    </row>
    <row r="53" spans="1:11" ht="16.5" thickBot="1">
      <c r="A53" s="254"/>
      <c r="B53" s="254"/>
      <c r="C53" s="269" t="s">
        <v>80</v>
      </c>
      <c r="D53" s="269"/>
      <c r="E53" s="269"/>
      <c r="F53" s="269"/>
      <c r="G53" s="269"/>
      <c r="H53" s="269"/>
      <c r="I53" s="256"/>
      <c r="J53" s="256"/>
      <c r="K53" s="256"/>
    </row>
    <row r="54" spans="3:11" ht="19.5" customHeight="1" thickBot="1">
      <c r="C54" s="293" t="s">
        <v>60</v>
      </c>
      <c r="D54" s="294"/>
      <c r="E54" s="155" t="s">
        <v>154</v>
      </c>
      <c r="F54" s="155" t="s">
        <v>46</v>
      </c>
      <c r="G54" s="155" t="s">
        <v>64</v>
      </c>
      <c r="H54" s="156" t="s">
        <v>66</v>
      </c>
      <c r="I54" s="258" t="s">
        <v>61</v>
      </c>
      <c r="J54" s="259"/>
      <c r="K54" s="260"/>
    </row>
    <row r="55" spans="3:11" ht="24.75" customHeight="1" thickBot="1">
      <c r="C55" s="295"/>
      <c r="D55" s="296"/>
      <c r="E55" s="157" t="s">
        <v>155</v>
      </c>
      <c r="F55" s="157" t="s">
        <v>37</v>
      </c>
      <c r="G55" s="157" t="s">
        <v>36</v>
      </c>
      <c r="H55" s="158" t="s">
        <v>156</v>
      </c>
      <c r="I55" s="261"/>
      <c r="J55" s="262"/>
      <c r="K55" s="239"/>
    </row>
    <row r="56" spans="3:11" ht="15" customHeight="1">
      <c r="C56" s="272" t="s">
        <v>34</v>
      </c>
      <c r="D56" s="273"/>
      <c r="E56" s="159">
        <v>500</v>
      </c>
      <c r="F56" s="159">
        <v>0.206</v>
      </c>
      <c r="G56" s="159">
        <v>0.895</v>
      </c>
      <c r="H56" s="160">
        <v>2710</v>
      </c>
      <c r="I56" s="241" t="s">
        <v>91</v>
      </c>
      <c r="J56" s="242"/>
      <c r="K56" s="242"/>
    </row>
    <row r="57" spans="3:11" ht="15" customHeight="1">
      <c r="C57" s="250" t="s">
        <v>47</v>
      </c>
      <c r="D57" s="251"/>
      <c r="E57" s="159">
        <v>197</v>
      </c>
      <c r="F57" s="159">
        <v>0.054</v>
      </c>
      <c r="G57" s="159">
        <v>0.465</v>
      </c>
      <c r="H57" s="160">
        <v>7850</v>
      </c>
      <c r="I57" s="243" t="s">
        <v>65</v>
      </c>
      <c r="J57" s="244"/>
      <c r="K57" s="244"/>
    </row>
    <row r="58" spans="3:8" ht="15" customHeight="1">
      <c r="C58" s="250" t="s">
        <v>12</v>
      </c>
      <c r="D58" s="251"/>
      <c r="E58" s="159">
        <v>2.9</v>
      </c>
      <c r="F58" s="159">
        <v>0.0016</v>
      </c>
      <c r="G58" s="159">
        <v>0.75</v>
      </c>
      <c r="H58" s="160">
        <v>2400</v>
      </c>
    </row>
    <row r="59" spans="3:8" ht="15" customHeight="1">
      <c r="C59" s="250" t="s">
        <v>35</v>
      </c>
      <c r="D59" s="251"/>
      <c r="E59" s="159">
        <v>1.7</v>
      </c>
      <c r="F59" s="159">
        <v>0.0008</v>
      </c>
      <c r="G59" s="159">
        <v>0.8</v>
      </c>
      <c r="H59" s="160">
        <v>2600</v>
      </c>
    </row>
    <row r="60" spans="3:8" ht="15" customHeight="1">
      <c r="C60" s="250" t="s">
        <v>48</v>
      </c>
      <c r="D60" s="251"/>
      <c r="E60" s="159">
        <v>1.6</v>
      </c>
      <c r="F60" s="159">
        <v>0.00076</v>
      </c>
      <c r="G60" s="159">
        <v>0.8</v>
      </c>
      <c r="H60" s="160">
        <v>2710</v>
      </c>
    </row>
    <row r="61" spans="3:8" ht="15" customHeight="1">
      <c r="C61" s="250" t="s">
        <v>49</v>
      </c>
      <c r="D61" s="251"/>
      <c r="E61" s="159">
        <v>1.2</v>
      </c>
      <c r="F61" s="159">
        <v>0.00073</v>
      </c>
      <c r="G61" s="159">
        <v>0.84</v>
      </c>
      <c r="H61" s="160">
        <v>1900</v>
      </c>
    </row>
    <row r="62" spans="3:8" ht="15" customHeight="1">
      <c r="C62" s="250" t="s">
        <v>50</v>
      </c>
      <c r="D62" s="251"/>
      <c r="E62" s="159">
        <v>0.18</v>
      </c>
      <c r="F62" s="159">
        <v>0.00017</v>
      </c>
      <c r="G62" s="159">
        <v>1.1</v>
      </c>
      <c r="H62" s="160">
        <v>960</v>
      </c>
    </row>
    <row r="63" spans="3:8" ht="15" customHeight="1">
      <c r="C63" s="250" t="s">
        <v>51</v>
      </c>
      <c r="D63" s="251"/>
      <c r="E63" s="159">
        <v>0.16</v>
      </c>
      <c r="F63" s="159">
        <v>0.00012</v>
      </c>
      <c r="G63" s="159">
        <v>2.5</v>
      </c>
      <c r="H63" s="160">
        <v>540</v>
      </c>
    </row>
    <row r="64" spans="3:8" ht="15" customHeight="1">
      <c r="C64" s="250" t="s">
        <v>52</v>
      </c>
      <c r="D64" s="251"/>
      <c r="E64" s="159">
        <v>0.16</v>
      </c>
      <c r="F64" s="159">
        <v>0.00053</v>
      </c>
      <c r="G64" s="159">
        <v>1.25</v>
      </c>
      <c r="H64" s="160">
        <v>240</v>
      </c>
    </row>
    <row r="65" spans="3:8" ht="15" customHeight="1">
      <c r="C65" s="250" t="s">
        <v>53</v>
      </c>
      <c r="D65" s="251"/>
      <c r="E65" s="159">
        <v>0.15</v>
      </c>
      <c r="F65" s="159">
        <v>0.00015</v>
      </c>
      <c r="G65" s="159">
        <v>1.25</v>
      </c>
      <c r="H65" s="160">
        <v>800</v>
      </c>
    </row>
    <row r="66" spans="3:8" ht="15" customHeight="1">
      <c r="C66" s="250" t="s">
        <v>54</v>
      </c>
      <c r="D66" s="251"/>
      <c r="E66" s="159">
        <v>0.12</v>
      </c>
      <c r="F66" s="159">
        <v>0.00026</v>
      </c>
      <c r="G66" s="159">
        <v>0.96</v>
      </c>
      <c r="H66" s="160">
        <v>500</v>
      </c>
    </row>
    <row r="67" spans="3:8" ht="15" customHeight="1">
      <c r="C67" s="250" t="s">
        <v>55</v>
      </c>
      <c r="D67" s="251"/>
      <c r="E67" s="159">
        <v>0.12</v>
      </c>
      <c r="F67" s="159">
        <v>0.00016</v>
      </c>
      <c r="G67" s="159">
        <v>0.84</v>
      </c>
      <c r="H67" s="160">
        <v>950</v>
      </c>
    </row>
    <row r="68" spans="3:8" ht="15" customHeight="1">
      <c r="C68" s="250" t="s">
        <v>56</v>
      </c>
      <c r="D68" s="251"/>
      <c r="E68" s="159">
        <v>0.098</v>
      </c>
      <c r="F68" s="159">
        <v>0.00013</v>
      </c>
      <c r="G68" s="159">
        <v>1.12</v>
      </c>
      <c r="H68" s="160">
        <v>700</v>
      </c>
    </row>
    <row r="69" spans="3:8" ht="15" customHeight="1">
      <c r="C69" s="250" t="s">
        <v>57</v>
      </c>
      <c r="D69" s="251"/>
      <c r="E69" s="159">
        <v>0.036</v>
      </c>
      <c r="F69" s="159">
        <v>0.00014</v>
      </c>
      <c r="G69" s="159">
        <v>1</v>
      </c>
      <c r="H69" s="160">
        <v>260</v>
      </c>
    </row>
    <row r="70" spans="3:8" ht="15" customHeight="1">
      <c r="C70" s="250" t="s">
        <v>58</v>
      </c>
      <c r="D70" s="251"/>
      <c r="E70" s="159">
        <v>0.0018</v>
      </c>
      <c r="F70" s="159">
        <v>3.7E-05</v>
      </c>
      <c r="G70" s="159">
        <v>0.8</v>
      </c>
      <c r="H70" s="160">
        <v>60</v>
      </c>
    </row>
    <row r="71" spans="3:8" ht="15" customHeight="1">
      <c r="C71" s="250" t="s">
        <v>59</v>
      </c>
      <c r="D71" s="251"/>
      <c r="E71" s="159">
        <v>0.001</v>
      </c>
      <c r="F71" s="159">
        <v>3.4E-05</v>
      </c>
      <c r="G71" s="159">
        <v>1.5</v>
      </c>
      <c r="H71" s="160">
        <v>20</v>
      </c>
    </row>
    <row r="72" spans="3:8" ht="15" customHeight="1" thickBot="1">
      <c r="C72" s="310" t="s">
        <v>77</v>
      </c>
      <c r="D72" s="311"/>
      <c r="E72" s="161" t="s">
        <v>78</v>
      </c>
      <c r="F72" s="161" t="s">
        <v>78</v>
      </c>
      <c r="G72" s="161" t="s">
        <v>78</v>
      </c>
      <c r="H72" s="162" t="s">
        <v>78</v>
      </c>
    </row>
    <row r="73" spans="3:8" ht="15" customHeight="1" thickBot="1">
      <c r="C73" s="247" t="s">
        <v>141</v>
      </c>
      <c r="D73" s="248"/>
      <c r="E73" s="248"/>
      <c r="F73" s="248"/>
      <c r="G73" s="248"/>
      <c r="H73" s="249"/>
    </row>
    <row r="74" spans="4:11" ht="12.75">
      <c r="D74" s="26"/>
      <c r="E74" s="26"/>
      <c r="F74" s="26"/>
      <c r="G74" s="26"/>
      <c r="H74" s="26"/>
      <c r="I74" s="15"/>
      <c r="J74" s="15"/>
      <c r="K74" s="15"/>
    </row>
    <row r="75" spans="4:11" ht="12.75">
      <c r="D75" s="26"/>
      <c r="E75" s="26"/>
      <c r="F75" s="26"/>
      <c r="G75" s="26"/>
      <c r="H75" s="26"/>
      <c r="I75" s="15"/>
      <c r="J75" s="15"/>
      <c r="K75" s="15"/>
    </row>
    <row r="76" spans="4:11" ht="13.5" thickBot="1">
      <c r="D76" s="26"/>
      <c r="E76" s="26"/>
      <c r="F76" s="26"/>
      <c r="G76" s="26"/>
      <c r="H76" s="26"/>
      <c r="I76" s="15"/>
      <c r="J76" s="15"/>
      <c r="K76" s="15"/>
    </row>
    <row r="77" spans="1:11" ht="15" customHeight="1" thickTop="1">
      <c r="A77" s="257"/>
      <c r="B77" s="257"/>
      <c r="C77" s="257"/>
      <c r="D77" s="257"/>
      <c r="E77" s="257"/>
      <c r="F77" s="257"/>
      <c r="G77" s="257"/>
      <c r="H77" s="257"/>
      <c r="I77" s="257"/>
      <c r="J77" s="257"/>
      <c r="K77" s="257"/>
    </row>
    <row r="78" spans="1:11" ht="21" customHeight="1">
      <c r="A78" s="265" t="s">
        <v>13</v>
      </c>
      <c r="B78" s="265"/>
      <c r="C78" s="265"/>
      <c r="D78" s="265"/>
      <c r="E78" s="265"/>
      <c r="F78" s="265"/>
      <c r="G78" s="265"/>
      <c r="H78" s="265"/>
      <c r="I78" s="265"/>
      <c r="J78" s="265"/>
      <c r="K78" s="265"/>
    </row>
    <row r="79" spans="1:11" ht="15" customHeight="1">
      <c r="A79" s="142"/>
      <c r="B79" s="142"/>
      <c r="C79" s="142"/>
      <c r="D79" s="142"/>
      <c r="E79" s="142"/>
      <c r="F79" s="142"/>
      <c r="G79" s="142"/>
      <c r="H79" s="142"/>
      <c r="I79" s="142"/>
      <c r="J79" s="142"/>
      <c r="K79" s="142"/>
    </row>
    <row r="80" spans="3:11" ht="15" customHeight="1">
      <c r="C80" s="252" t="s">
        <v>14</v>
      </c>
      <c r="D80" s="244"/>
      <c r="E80" s="253"/>
      <c r="F80" s="6">
        <v>300</v>
      </c>
      <c r="G80" s="255" t="s">
        <v>15</v>
      </c>
      <c r="H80" s="244"/>
      <c r="I80" s="244"/>
      <c r="J80" s="244"/>
      <c r="K80" s="244"/>
    </row>
    <row r="81" spans="3:7" ht="15" customHeight="1">
      <c r="C81" s="12"/>
      <c r="F81" s="27"/>
      <c r="G81" s="12"/>
    </row>
    <row r="82" spans="3:7" ht="15" customHeight="1">
      <c r="C82" s="12"/>
      <c r="F82" s="27"/>
      <c r="G82" s="12"/>
    </row>
    <row r="83" spans="3:7" ht="15" customHeight="1">
      <c r="C83" s="12"/>
      <c r="F83" s="27"/>
      <c r="G83" s="12"/>
    </row>
    <row r="84" spans="3:7" ht="15" customHeight="1">
      <c r="C84" s="12"/>
      <c r="F84" s="27"/>
      <c r="G84" s="12"/>
    </row>
    <row r="85" spans="3:7" ht="15" customHeight="1" thickBot="1">
      <c r="C85" s="12"/>
      <c r="F85" s="27"/>
      <c r="G85" s="12"/>
    </row>
    <row r="86" ht="19.5" customHeight="1" thickBot="1" thickTop="1">
      <c r="F86" s="28" t="s">
        <v>70</v>
      </c>
    </row>
    <row r="87" ht="15" customHeight="1" thickTop="1">
      <c r="H87" s="29"/>
    </row>
    <row r="88" ht="15" customHeight="1">
      <c r="H88" s="29"/>
    </row>
    <row r="89" ht="15" customHeight="1">
      <c r="H89" s="29"/>
    </row>
    <row r="90" spans="1:11" ht="15" customHeight="1" thickBot="1">
      <c r="A90" s="240"/>
      <c r="B90" s="240"/>
      <c r="C90" s="240"/>
      <c r="D90" s="240"/>
      <c r="E90" s="240"/>
      <c r="F90" s="240"/>
      <c r="G90" s="240"/>
      <c r="H90" s="240"/>
      <c r="I90" s="240"/>
      <c r="J90" s="240"/>
      <c r="K90" s="240"/>
    </row>
    <row r="91" spans="1:12" s="173" customFormat="1" ht="19.5" customHeight="1" thickTop="1">
      <c r="A91" s="234" t="s">
        <v>17</v>
      </c>
      <c r="B91" s="234"/>
      <c r="C91" s="234"/>
      <c r="D91" s="234"/>
      <c r="E91" s="234"/>
      <c r="F91" s="234"/>
      <c r="G91" s="234"/>
      <c r="H91" s="234"/>
      <c r="I91" s="234"/>
      <c r="J91" s="234"/>
      <c r="K91" s="234"/>
      <c r="L91" s="234"/>
    </row>
    <row r="92" spans="3:9" ht="15" customHeight="1">
      <c r="C92" s="245" t="s">
        <v>142</v>
      </c>
      <c r="D92" s="246"/>
      <c r="E92" s="246"/>
      <c r="F92" s="246"/>
      <c r="G92" s="246"/>
      <c r="H92" s="246"/>
      <c r="I92" s="31"/>
    </row>
    <row r="93" ht="15" customHeight="1"/>
    <row r="94" spans="1:11" ht="33" customHeight="1">
      <c r="A94" s="173"/>
      <c r="D94" s="232" t="s">
        <v>172</v>
      </c>
      <c r="E94" s="232"/>
      <c r="F94" s="232"/>
      <c r="G94" s="232"/>
      <c r="H94" s="48"/>
      <c r="J94" s="168"/>
      <c r="K94" s="168"/>
    </row>
    <row r="95" spans="3:10" ht="12.75" customHeight="1">
      <c r="C95" s="32"/>
      <c r="J95" s="173"/>
    </row>
    <row r="96" ht="15" customHeight="1">
      <c r="E96" s="33" t="s">
        <v>84</v>
      </c>
    </row>
    <row r="97" spans="5:10" ht="15" customHeight="1">
      <c r="E97" s="47" t="s">
        <v>85</v>
      </c>
      <c r="F97" s="236" t="s">
        <v>163</v>
      </c>
      <c r="G97" s="236"/>
      <c r="H97" s="236"/>
      <c r="I97" s="236"/>
      <c r="J97" s="93"/>
    </row>
    <row r="98" spans="5:10" ht="15" customHeight="1">
      <c r="E98" s="41" t="s">
        <v>87</v>
      </c>
      <c r="F98" s="236" t="s">
        <v>86</v>
      </c>
      <c r="G98" s="236"/>
      <c r="H98" s="236"/>
      <c r="I98" s="236"/>
      <c r="J98" s="93"/>
    </row>
    <row r="99" spans="5:10" ht="15" customHeight="1">
      <c r="E99" s="41" t="s">
        <v>92</v>
      </c>
      <c r="F99" s="236" t="s">
        <v>93</v>
      </c>
      <c r="G99" s="236"/>
      <c r="H99" s="236"/>
      <c r="I99" s="170"/>
      <c r="J99" s="93"/>
    </row>
    <row r="100" spans="5:10" ht="15" customHeight="1">
      <c r="E100" s="41" t="s">
        <v>95</v>
      </c>
      <c r="F100" s="236" t="s">
        <v>94</v>
      </c>
      <c r="G100" s="236"/>
      <c r="H100" s="236"/>
      <c r="I100" s="170"/>
      <c r="J100" s="93"/>
    </row>
    <row r="101" spans="5:10" ht="15" customHeight="1">
      <c r="E101" s="41" t="s">
        <v>97</v>
      </c>
      <c r="F101" s="236" t="s">
        <v>96</v>
      </c>
      <c r="G101" s="236"/>
      <c r="H101" s="236"/>
      <c r="I101" s="170"/>
      <c r="J101" s="93"/>
    </row>
    <row r="102" spans="5:10" ht="25.5" customHeight="1">
      <c r="E102" s="41" t="s">
        <v>98</v>
      </c>
      <c r="F102" s="236" t="s">
        <v>99</v>
      </c>
      <c r="G102" s="236"/>
      <c r="H102" s="236"/>
      <c r="I102" s="170"/>
      <c r="J102" s="170"/>
    </row>
    <row r="103" ht="15" customHeight="1"/>
    <row r="104" spans="4:9" ht="19.5" customHeight="1">
      <c r="D104" s="8"/>
      <c r="E104" s="233" t="s">
        <v>18</v>
      </c>
      <c r="F104" s="233"/>
      <c r="G104" s="233"/>
      <c r="H104" s="233"/>
      <c r="I104" s="8"/>
    </row>
    <row r="105" spans="4:9" ht="12.75" customHeight="1">
      <c r="D105" s="8"/>
      <c r="F105" s="45"/>
      <c r="G105" s="45"/>
      <c r="H105" s="8"/>
      <c r="I105" s="8"/>
    </row>
    <row r="106" spans="3:7" ht="24.75" customHeight="1">
      <c r="C106" s="34"/>
      <c r="D106" s="34"/>
      <c r="E106" s="226" t="s">
        <v>175</v>
      </c>
      <c r="F106" s="226"/>
      <c r="G106" s="226"/>
    </row>
    <row r="107" ht="15" customHeight="1"/>
    <row r="108" spans="5:9" ht="15" customHeight="1">
      <c r="E108" s="33" t="s">
        <v>84</v>
      </c>
      <c r="G108" s="31"/>
      <c r="H108" s="31"/>
      <c r="I108" s="31"/>
    </row>
    <row r="109" spans="5:9" ht="25.5" customHeight="1">
      <c r="E109" s="33" t="s">
        <v>92</v>
      </c>
      <c r="F109" s="169" t="s">
        <v>93</v>
      </c>
      <c r="G109" s="31"/>
      <c r="H109" s="31"/>
      <c r="I109" s="31"/>
    </row>
    <row r="110" spans="5:9" ht="15" customHeight="1">
      <c r="E110" s="33" t="s">
        <v>100</v>
      </c>
      <c r="F110" s="169" t="s">
        <v>101</v>
      </c>
      <c r="G110" s="172"/>
      <c r="H110" s="172"/>
      <c r="I110" s="172"/>
    </row>
    <row r="111" spans="3:6" ht="15" customHeight="1">
      <c r="C111" s="34"/>
      <c r="E111" s="33" t="s">
        <v>95</v>
      </c>
      <c r="F111" s="171" t="s">
        <v>102</v>
      </c>
    </row>
    <row r="112" spans="3:6" ht="15" customHeight="1">
      <c r="C112" s="34"/>
      <c r="E112" s="33"/>
      <c r="F112" s="171"/>
    </row>
    <row r="113" spans="5:12" ht="24.75" customHeight="1">
      <c r="E113" s="176" t="s">
        <v>173</v>
      </c>
      <c r="F113" s="177">
        <f>J28*J29</f>
        <v>1.11508</v>
      </c>
      <c r="G113" s="178"/>
      <c r="H113" s="179" t="s">
        <v>174</v>
      </c>
      <c r="J113" s="167"/>
      <c r="K113" s="167"/>
      <c r="L113" s="167"/>
    </row>
    <row r="114" spans="4:6" ht="15" customHeight="1">
      <c r="D114" s="34"/>
      <c r="E114" s="35"/>
      <c r="F114" s="34"/>
    </row>
    <row r="115" spans="4:9" ht="19.5" customHeight="1">
      <c r="D115" s="46"/>
      <c r="E115" s="227" t="s">
        <v>26</v>
      </c>
      <c r="F115" s="227"/>
      <c r="G115" s="227"/>
      <c r="H115" s="227"/>
      <c r="I115" s="46"/>
    </row>
    <row r="116" spans="4:9" ht="12.75" customHeight="1">
      <c r="D116" s="46"/>
      <c r="E116" s="46"/>
      <c r="F116" s="46"/>
      <c r="G116" s="46"/>
      <c r="H116" s="46"/>
      <c r="I116" s="46"/>
    </row>
    <row r="117" spans="3:8" ht="24.75" customHeight="1">
      <c r="C117" s="33"/>
      <c r="E117" s="228" t="s">
        <v>176</v>
      </c>
      <c r="F117" s="228"/>
      <c r="G117" s="228"/>
      <c r="H117" s="228"/>
    </row>
    <row r="118" ht="12.75" customHeight="1">
      <c r="F118" s="34"/>
    </row>
    <row r="119" spans="5:9" ht="15" customHeight="1">
      <c r="E119" s="33" t="s">
        <v>84</v>
      </c>
      <c r="G119" s="31"/>
      <c r="H119" s="31"/>
      <c r="I119" s="31"/>
    </row>
    <row r="120" spans="5:9" ht="15" customHeight="1">
      <c r="E120" s="36" t="s">
        <v>104</v>
      </c>
      <c r="F120" s="230" t="s">
        <v>103</v>
      </c>
      <c r="G120" s="230"/>
      <c r="H120" s="230"/>
      <c r="I120" s="31"/>
    </row>
    <row r="121" spans="5:9" ht="15" customHeight="1">
      <c r="E121" s="38" t="s">
        <v>105</v>
      </c>
      <c r="F121" s="230" t="s">
        <v>168</v>
      </c>
      <c r="G121" s="230"/>
      <c r="H121" s="31"/>
      <c r="I121" s="31"/>
    </row>
    <row r="122" spans="5:9" ht="15" customHeight="1">
      <c r="E122" s="36" t="s">
        <v>165</v>
      </c>
      <c r="F122" s="230" t="s">
        <v>166</v>
      </c>
      <c r="G122" s="230"/>
      <c r="H122" s="31"/>
      <c r="I122" s="31"/>
    </row>
    <row r="123" spans="5:9" ht="15" customHeight="1">
      <c r="E123" s="36" t="s">
        <v>106</v>
      </c>
      <c r="F123" s="230" t="s">
        <v>167</v>
      </c>
      <c r="G123" s="230"/>
      <c r="H123" s="230"/>
      <c r="I123" s="31"/>
    </row>
    <row r="124" spans="3:9" ht="15" customHeight="1">
      <c r="C124" s="38"/>
      <c r="E124" s="38" t="s">
        <v>107</v>
      </c>
      <c r="F124" s="230" t="s">
        <v>169</v>
      </c>
      <c r="G124" s="230"/>
      <c r="H124" s="230"/>
      <c r="I124" s="16"/>
    </row>
    <row r="125" spans="3:9" ht="12.75" customHeight="1">
      <c r="C125" s="38"/>
      <c r="E125" s="38"/>
      <c r="F125" s="37"/>
      <c r="G125" s="16"/>
      <c r="H125" s="16"/>
      <c r="I125" s="16"/>
    </row>
    <row r="126" spans="5:13" ht="24.75" customHeight="1">
      <c r="E126" s="180" t="s">
        <v>177</v>
      </c>
      <c r="F126" s="181">
        <f>((F49*F48)/F47)*(J31/2)^2</f>
        <v>6498</v>
      </c>
      <c r="G126" s="182"/>
      <c r="H126" s="175" t="s">
        <v>16</v>
      </c>
      <c r="I126" s="166"/>
      <c r="J126" s="166"/>
      <c r="K126" s="166"/>
      <c r="L126" s="166"/>
      <c r="M126" s="166"/>
    </row>
    <row r="127" spans="5:6" ht="12.75" customHeight="1" thickBot="1">
      <c r="E127" s="40"/>
      <c r="F127" s="34"/>
    </row>
    <row r="128" spans="1:11" ht="19.5" customHeight="1" thickTop="1">
      <c r="A128" s="30"/>
      <c r="B128" s="30"/>
      <c r="C128" s="30"/>
      <c r="D128" s="198"/>
      <c r="E128" s="229" t="s">
        <v>19</v>
      </c>
      <c r="F128" s="229"/>
      <c r="G128" s="229"/>
      <c r="H128" s="229"/>
      <c r="I128" s="229"/>
      <c r="J128" s="229"/>
      <c r="K128" s="30"/>
    </row>
    <row r="129" spans="4:9" ht="24.75" customHeight="1">
      <c r="D129" s="45"/>
      <c r="E129" s="45"/>
      <c r="F129" s="45"/>
      <c r="G129" s="46"/>
      <c r="H129" s="46"/>
      <c r="I129" s="46"/>
    </row>
    <row r="130" spans="3:9" ht="24.75" customHeight="1">
      <c r="C130" s="25"/>
      <c r="D130" s="25"/>
      <c r="E130" s="227" t="s">
        <v>178</v>
      </c>
      <c r="F130" s="227"/>
      <c r="G130" s="227"/>
      <c r="H130" s="227"/>
      <c r="I130" s="227"/>
    </row>
    <row r="131" spans="6:7" ht="15" customHeight="1">
      <c r="F131" s="34"/>
      <c r="G131" s="34"/>
    </row>
    <row r="132" spans="5:13" ht="15" customHeight="1">
      <c r="E132" s="33" t="s">
        <v>84</v>
      </c>
      <c r="H132" s="31"/>
      <c r="I132" s="31"/>
      <c r="L132" s="34"/>
      <c r="M132" s="34"/>
    </row>
    <row r="133" spans="5:13" ht="24.75" customHeight="1">
      <c r="E133" s="41" t="s">
        <v>97</v>
      </c>
      <c r="F133" s="169" t="s">
        <v>108</v>
      </c>
      <c r="H133" s="31"/>
      <c r="I133" s="31"/>
      <c r="L133" s="34"/>
      <c r="M133" s="34"/>
    </row>
    <row r="134" spans="5:9" ht="15" customHeight="1">
      <c r="E134" s="41" t="s">
        <v>112</v>
      </c>
      <c r="F134" s="236" t="s">
        <v>109</v>
      </c>
      <c r="G134" s="236"/>
      <c r="H134" s="236"/>
      <c r="I134" s="31"/>
    </row>
    <row r="135" spans="6:9" ht="22.5" customHeight="1">
      <c r="F135" s="235" t="s">
        <v>25</v>
      </c>
      <c r="G135" s="235"/>
      <c r="H135" s="235"/>
      <c r="I135" s="31"/>
    </row>
    <row r="136" spans="3:6" ht="27" customHeight="1">
      <c r="C136" s="41"/>
      <c r="D136" s="41"/>
      <c r="E136" s="41" t="s">
        <v>111</v>
      </c>
      <c r="F136" s="169" t="s">
        <v>110</v>
      </c>
    </row>
    <row r="137" ht="15" customHeight="1"/>
    <row r="138" spans="6:11" ht="15" customHeight="1">
      <c r="F138" s="209" t="s">
        <v>194</v>
      </c>
      <c r="G138" s="183"/>
      <c r="H138" s="183"/>
      <c r="I138" s="183"/>
      <c r="J138" s="183"/>
      <c r="K138" s="183"/>
    </row>
    <row r="139" spans="5:6" ht="15" customHeight="1">
      <c r="E139" s="43"/>
      <c r="F139" s="42"/>
    </row>
    <row r="140" spans="4:10" ht="31.5" customHeight="1">
      <c r="D140" s="45"/>
      <c r="E140" s="227" t="s">
        <v>22</v>
      </c>
      <c r="F140" s="227"/>
      <c r="G140" s="227"/>
      <c r="H140" s="227"/>
      <c r="I140" s="45"/>
      <c r="J140" s="34"/>
    </row>
    <row r="141" spans="4:9" ht="24.75" customHeight="1">
      <c r="D141" s="45"/>
      <c r="E141" s="45"/>
      <c r="F141" s="45"/>
      <c r="G141" s="45"/>
      <c r="H141" s="45"/>
      <c r="I141" s="45"/>
    </row>
    <row r="142" spans="3:9" ht="24.75" customHeight="1">
      <c r="C142" s="34"/>
      <c r="E142" s="226" t="s">
        <v>180</v>
      </c>
      <c r="F142" s="226"/>
      <c r="G142" s="226"/>
      <c r="H142" s="226"/>
      <c r="I142" s="226"/>
    </row>
    <row r="143" ht="12.75" customHeight="1"/>
    <row r="144" spans="5:10" ht="15" customHeight="1">
      <c r="E144" s="33" t="s">
        <v>84</v>
      </c>
      <c r="G144" s="31"/>
      <c r="H144" s="31"/>
      <c r="I144" s="31"/>
      <c r="J144" s="31"/>
    </row>
    <row r="145" spans="5:12" ht="15" customHeight="1">
      <c r="E145" s="41" t="s">
        <v>98</v>
      </c>
      <c r="F145" s="236" t="s">
        <v>99</v>
      </c>
      <c r="G145" s="236"/>
      <c r="H145" s="236"/>
      <c r="I145" s="236"/>
      <c r="J145" s="236"/>
      <c r="K145" s="236"/>
      <c r="L145" s="236"/>
    </row>
    <row r="146" spans="5:12" ht="15" customHeight="1">
      <c r="E146" s="41" t="s">
        <v>114</v>
      </c>
      <c r="F146" s="236" t="s">
        <v>113</v>
      </c>
      <c r="G146" s="236"/>
      <c r="H146" s="236"/>
      <c r="I146" s="236"/>
      <c r="J146" s="236"/>
      <c r="K146" s="236"/>
      <c r="L146" s="236"/>
    </row>
    <row r="147" spans="5:10" ht="15" customHeight="1">
      <c r="E147" s="41" t="s">
        <v>115</v>
      </c>
      <c r="F147" s="236" t="s">
        <v>118</v>
      </c>
      <c r="G147" s="236"/>
      <c r="H147" s="236"/>
      <c r="I147" s="236"/>
      <c r="J147" s="236"/>
    </row>
    <row r="148" spans="5:9" ht="15" customHeight="1">
      <c r="E148" s="41" t="s">
        <v>116</v>
      </c>
      <c r="F148" s="236" t="s">
        <v>117</v>
      </c>
      <c r="G148" s="236"/>
      <c r="H148" s="31"/>
      <c r="I148" s="31"/>
    </row>
    <row r="149" spans="3:9" ht="15" customHeight="1">
      <c r="C149" s="41"/>
      <c r="D149" s="25"/>
      <c r="E149" s="41" t="s">
        <v>92</v>
      </c>
      <c r="F149" s="236" t="s">
        <v>93</v>
      </c>
      <c r="G149" s="236"/>
      <c r="H149" s="236"/>
      <c r="I149" s="236"/>
    </row>
    <row r="150" ht="12.75" customHeight="1"/>
    <row r="151" spans="5:13" ht="19.5" customHeight="1">
      <c r="E151" s="185" t="s">
        <v>179</v>
      </c>
      <c r="F151" s="186">
        <f>(2*(J24*J25)+2*(J26*J24)+2*(J26*J25))-F113</f>
        <v>54.394920000000006</v>
      </c>
      <c r="G151" s="187"/>
      <c r="H151" s="187" t="s">
        <v>174</v>
      </c>
      <c r="I151" s="184"/>
      <c r="J151" s="184"/>
      <c r="K151" s="184"/>
      <c r="L151" s="184"/>
      <c r="M151" s="184"/>
    </row>
    <row r="152" ht="19.5" customHeight="1"/>
    <row r="153" ht="24.75" customHeight="1"/>
    <row r="154" ht="15" customHeight="1"/>
    <row r="155" spans="10:11" ht="24.75" customHeight="1">
      <c r="J155" s="46"/>
      <c r="K155" s="46"/>
    </row>
    <row r="156" ht="15" customHeight="1"/>
    <row r="157" spans="10:11" ht="24.75" customHeight="1">
      <c r="J157" s="46"/>
      <c r="K157" s="46"/>
    </row>
    <row r="158" spans="3:11" ht="15" customHeight="1" thickBot="1">
      <c r="C158" s="39"/>
      <c r="D158" s="139"/>
      <c r="E158" s="48"/>
      <c r="F158" s="3"/>
      <c r="G158" s="46"/>
      <c r="H158" s="46"/>
      <c r="I158" s="46"/>
      <c r="J158" s="46"/>
      <c r="K158" s="46"/>
    </row>
    <row r="159" spans="1:11" ht="19.5" customHeight="1" thickTop="1">
      <c r="A159" s="237" t="s">
        <v>181</v>
      </c>
      <c r="B159" s="237"/>
      <c r="C159" s="237"/>
      <c r="D159" s="237"/>
      <c r="E159" s="237"/>
      <c r="F159" s="237"/>
      <c r="G159" s="237"/>
      <c r="H159" s="237"/>
      <c r="I159" s="237"/>
      <c r="J159" s="237"/>
      <c r="K159" s="197"/>
    </row>
    <row r="160" spans="3:11" ht="24.75" customHeight="1">
      <c r="C160" s="274" t="s">
        <v>182</v>
      </c>
      <c r="D160" s="226"/>
      <c r="E160" s="226"/>
      <c r="F160" s="226"/>
      <c r="G160" s="226"/>
      <c r="H160" s="226"/>
      <c r="I160" s="226"/>
      <c r="J160" s="46"/>
      <c r="K160" s="46"/>
    </row>
    <row r="161" spans="3:11" ht="15" customHeight="1">
      <c r="C161" s="189"/>
      <c r="D161" s="190"/>
      <c r="E161" s="191"/>
      <c r="F161" s="190"/>
      <c r="G161" s="190"/>
      <c r="H161" s="190"/>
      <c r="I161" s="190"/>
      <c r="J161" s="46"/>
      <c r="K161" s="46"/>
    </row>
    <row r="162" spans="3:11" ht="24.75" customHeight="1">
      <c r="C162" s="192" t="s">
        <v>183</v>
      </c>
      <c r="D162" s="226" t="s">
        <v>184</v>
      </c>
      <c r="E162" s="226"/>
      <c r="F162" s="190"/>
      <c r="G162" s="193"/>
      <c r="H162" s="193"/>
      <c r="I162" s="193"/>
      <c r="J162" s="46"/>
      <c r="K162" s="46"/>
    </row>
    <row r="163" spans="3:11" ht="15" customHeight="1">
      <c r="C163" s="194"/>
      <c r="D163" s="190"/>
      <c r="E163" s="191"/>
      <c r="F163" s="190"/>
      <c r="G163" s="190"/>
      <c r="H163" s="190"/>
      <c r="I163" s="190"/>
      <c r="J163" s="46"/>
      <c r="K163" s="46"/>
    </row>
    <row r="164" spans="3:11" ht="25.5" customHeight="1">
      <c r="C164" s="180" t="s">
        <v>185</v>
      </c>
      <c r="D164" s="274" t="s">
        <v>186</v>
      </c>
      <c r="E164" s="274"/>
      <c r="F164" s="195"/>
      <c r="G164" s="193"/>
      <c r="H164" s="193"/>
      <c r="I164" s="193"/>
      <c r="J164" s="46"/>
      <c r="K164" s="46"/>
    </row>
    <row r="165" spans="4:12" ht="20.25" customHeight="1" thickBot="1">
      <c r="D165" s="49"/>
      <c r="E165" s="50"/>
      <c r="F165" s="49"/>
      <c r="G165" s="50"/>
      <c r="H165" s="49"/>
      <c r="L165" s="18"/>
    </row>
    <row r="166" spans="1:9" ht="15" thickBot="1">
      <c r="A166" s="238" t="s">
        <v>88</v>
      </c>
      <c r="B166" s="239"/>
      <c r="C166" s="270" t="s">
        <v>72</v>
      </c>
      <c r="D166" s="271"/>
      <c r="E166" s="52" t="s">
        <v>75</v>
      </c>
      <c r="F166" s="163" t="s">
        <v>157</v>
      </c>
      <c r="G166" s="52" t="s">
        <v>76</v>
      </c>
      <c r="H166" s="52" t="s">
        <v>76</v>
      </c>
      <c r="I166" s="53" t="s">
        <v>76</v>
      </c>
    </row>
    <row r="167" spans="3:9" ht="15" customHeight="1" thickBot="1">
      <c r="C167" s="148" t="s">
        <v>43</v>
      </c>
      <c r="D167" s="105" t="s">
        <v>71</v>
      </c>
      <c r="E167" s="149" t="s">
        <v>151</v>
      </c>
      <c r="F167" s="105" t="s">
        <v>153</v>
      </c>
      <c r="G167" s="105" t="s">
        <v>153</v>
      </c>
      <c r="H167" s="150" t="s">
        <v>44</v>
      </c>
      <c r="I167" s="151" t="s">
        <v>45</v>
      </c>
    </row>
    <row r="168" spans="3:13" ht="15" customHeight="1">
      <c r="C168" s="54">
        <v>0</v>
      </c>
      <c r="D168" s="55">
        <v>0</v>
      </c>
      <c r="E168" s="56" t="s">
        <v>62</v>
      </c>
      <c r="F168" s="55" t="s">
        <v>62</v>
      </c>
      <c r="G168" s="57">
        <f>$J$37</f>
        <v>298</v>
      </c>
      <c r="H168" s="58">
        <f>$J$36</f>
        <v>25</v>
      </c>
      <c r="I168" s="59">
        <f>$F$36*1.8+32</f>
        <v>77</v>
      </c>
      <c r="M168" s="3"/>
    </row>
    <row r="169" spans="3:9" ht="15" customHeight="1">
      <c r="C169" s="60">
        <v>1</v>
      </c>
      <c r="D169" s="61">
        <f>C169*60</f>
        <v>60</v>
      </c>
      <c r="E169" s="62">
        <f aca="true" t="shared" si="0" ref="E169:E184">IF(D169&lt;$F$126,($F$46/D169)^0.5,$F$47/$J$31)</f>
        <v>0.21984843263788198</v>
      </c>
      <c r="F169" s="63">
        <f>6.85*((($F$80)^2)/($F$113*(($J$29)^0.5)*E169*$F$151))^(1/3)</f>
        <v>125.23205926914206</v>
      </c>
      <c r="G169" s="62">
        <f>F169+$J$37</f>
        <v>423.23205926914204</v>
      </c>
      <c r="H169" s="64">
        <f>G169-273</f>
        <v>150.23205926914204</v>
      </c>
      <c r="I169" s="65">
        <f>(H169*1.8)+32</f>
        <v>302.4177066844557</v>
      </c>
    </row>
    <row r="170" spans="3:9" ht="15" customHeight="1">
      <c r="C170" s="66">
        <v>2</v>
      </c>
      <c r="D170" s="67">
        <f aca="true" t="shared" si="1" ref="D170:D184">C170*60</f>
        <v>120</v>
      </c>
      <c r="E170" s="62">
        <f t="shared" si="0"/>
        <v>0.15545631755148026</v>
      </c>
      <c r="F170" s="68">
        <f aca="true" t="shared" si="2" ref="F170:F184">6.85*((($F$80)^2)/($F$113*($J$29)^0.5*E170*$F$151))^(1/3)</f>
        <v>140.56823376124197</v>
      </c>
      <c r="G170" s="69">
        <f aca="true" t="shared" si="3" ref="G170:G184">F170+$J$37</f>
        <v>438.56823376124197</v>
      </c>
      <c r="H170" s="70">
        <f aca="true" t="shared" si="4" ref="H170:H184">G170-273</f>
        <v>165.56823376124197</v>
      </c>
      <c r="I170" s="71">
        <f aca="true" t="shared" si="5" ref="I170:I184">(H170*1.8)+32</f>
        <v>330.02282077023557</v>
      </c>
    </row>
    <row r="171" spans="3:9" ht="15" customHeight="1">
      <c r="C171" s="66">
        <v>3</v>
      </c>
      <c r="D171" s="67">
        <f t="shared" si="1"/>
        <v>180</v>
      </c>
      <c r="E171" s="62">
        <f t="shared" si="0"/>
        <v>0.12692955176439846</v>
      </c>
      <c r="F171" s="68">
        <f t="shared" si="2"/>
        <v>150.39580794910418</v>
      </c>
      <c r="G171" s="69">
        <f t="shared" si="3"/>
        <v>448.3958079491042</v>
      </c>
      <c r="H171" s="70">
        <f t="shared" si="4"/>
        <v>175.3958079491042</v>
      </c>
      <c r="I171" s="71">
        <f t="shared" si="5"/>
        <v>347.7124543083876</v>
      </c>
    </row>
    <row r="172" spans="3:9" ht="15" customHeight="1">
      <c r="C172" s="66">
        <v>4</v>
      </c>
      <c r="D172" s="67">
        <f t="shared" si="1"/>
        <v>240</v>
      </c>
      <c r="E172" s="62">
        <f t="shared" si="0"/>
        <v>0.10992421631894099</v>
      </c>
      <c r="F172" s="68">
        <f t="shared" si="2"/>
        <v>157.78250759487446</v>
      </c>
      <c r="G172" s="69">
        <f t="shared" si="3"/>
        <v>455.78250759487446</v>
      </c>
      <c r="H172" s="70">
        <f t="shared" si="4"/>
        <v>182.78250759487446</v>
      </c>
      <c r="I172" s="71">
        <f t="shared" si="5"/>
        <v>361.00851367077405</v>
      </c>
    </row>
    <row r="173" spans="3:9" ht="15" customHeight="1">
      <c r="C173" s="66">
        <v>5</v>
      </c>
      <c r="D173" s="67">
        <f t="shared" si="1"/>
        <v>300</v>
      </c>
      <c r="E173" s="62">
        <f t="shared" si="0"/>
        <v>0.09831920802501751</v>
      </c>
      <c r="F173" s="68">
        <f t="shared" si="2"/>
        <v>163.76101548814862</v>
      </c>
      <c r="G173" s="69">
        <f t="shared" si="3"/>
        <v>461.7610154881486</v>
      </c>
      <c r="H173" s="70">
        <f t="shared" si="4"/>
        <v>188.7610154881486</v>
      </c>
      <c r="I173" s="71">
        <f t="shared" si="5"/>
        <v>371.76982787866746</v>
      </c>
    </row>
    <row r="174" spans="3:9" ht="15" customHeight="1">
      <c r="C174" s="66">
        <v>10</v>
      </c>
      <c r="D174" s="67">
        <f t="shared" si="1"/>
        <v>600</v>
      </c>
      <c r="E174" s="62">
        <f t="shared" si="0"/>
        <v>0.0695221787153807</v>
      </c>
      <c r="F174" s="68">
        <f t="shared" si="2"/>
        <v>183.81552487805033</v>
      </c>
      <c r="G174" s="69">
        <f t="shared" si="3"/>
        <v>481.8155248780503</v>
      </c>
      <c r="H174" s="70">
        <f t="shared" si="4"/>
        <v>208.81552487805033</v>
      </c>
      <c r="I174" s="71">
        <f t="shared" si="5"/>
        <v>407.8679447804906</v>
      </c>
    </row>
    <row r="175" spans="3:9" ht="15" customHeight="1">
      <c r="C175" s="66">
        <v>15</v>
      </c>
      <c r="D175" s="67">
        <f t="shared" si="1"/>
        <v>900</v>
      </c>
      <c r="E175" s="62">
        <f t="shared" si="0"/>
        <v>0.056764621219754674</v>
      </c>
      <c r="F175" s="68">
        <f t="shared" si="2"/>
        <v>196.66665531686752</v>
      </c>
      <c r="G175" s="69">
        <f t="shared" si="3"/>
        <v>494.6666553168675</v>
      </c>
      <c r="H175" s="70">
        <f t="shared" si="4"/>
        <v>221.6666553168675</v>
      </c>
      <c r="I175" s="71">
        <f t="shared" si="5"/>
        <v>430.9999795703615</v>
      </c>
    </row>
    <row r="176" spans="3:9" ht="15" customHeight="1">
      <c r="C176" s="72">
        <v>20</v>
      </c>
      <c r="D176" s="73">
        <f t="shared" si="1"/>
        <v>1200</v>
      </c>
      <c r="E176" s="74">
        <f t="shared" si="0"/>
        <v>0.049159604012508754</v>
      </c>
      <c r="F176" s="75">
        <f t="shared" si="2"/>
        <v>206.32595056567885</v>
      </c>
      <c r="G176" s="76">
        <f t="shared" si="3"/>
        <v>504.32595056567885</v>
      </c>
      <c r="H176" s="77">
        <f t="shared" si="4"/>
        <v>231.32595056567885</v>
      </c>
      <c r="I176" s="78">
        <f t="shared" si="5"/>
        <v>448.38671101822194</v>
      </c>
    </row>
    <row r="177" spans="3:9" ht="15" customHeight="1">
      <c r="C177" s="72">
        <v>25</v>
      </c>
      <c r="D177" s="73">
        <f t="shared" si="1"/>
        <v>1500</v>
      </c>
      <c r="E177" s="76">
        <f t="shared" si="0"/>
        <v>0.0439696865275764</v>
      </c>
      <c r="F177" s="75">
        <f t="shared" si="2"/>
        <v>214.14380910302336</v>
      </c>
      <c r="G177" s="76">
        <f t="shared" si="3"/>
        <v>512.1438091030234</v>
      </c>
      <c r="H177" s="77">
        <f t="shared" si="4"/>
        <v>239.1438091030234</v>
      </c>
      <c r="I177" s="78">
        <f t="shared" si="5"/>
        <v>462.4588563854421</v>
      </c>
    </row>
    <row r="178" spans="3:9" ht="15" customHeight="1">
      <c r="C178" s="72">
        <v>30</v>
      </c>
      <c r="D178" s="73">
        <f>C178*60</f>
        <v>1800</v>
      </c>
      <c r="E178" s="76">
        <f t="shared" si="0"/>
        <v>0.04013864859597432</v>
      </c>
      <c r="F178" s="75">
        <f t="shared" si="2"/>
        <v>220.75085676112445</v>
      </c>
      <c r="G178" s="76">
        <f>F178+$J$37</f>
        <v>518.7508567611244</v>
      </c>
      <c r="H178" s="77">
        <f>G178-273</f>
        <v>245.7508567611244</v>
      </c>
      <c r="I178" s="78">
        <f>(H178*1.8)+32</f>
        <v>474.35154217002395</v>
      </c>
    </row>
    <row r="179" spans="3:9" ht="15" customHeight="1">
      <c r="C179" s="66">
        <v>35</v>
      </c>
      <c r="D179" s="67">
        <f>C179*60</f>
        <v>2100</v>
      </c>
      <c r="E179" s="69">
        <f t="shared" si="0"/>
        <v>0.03716116764786032</v>
      </c>
      <c r="F179" s="68">
        <f t="shared" si="2"/>
        <v>226.49582239602765</v>
      </c>
      <c r="G179" s="69">
        <f>F179+$J$37</f>
        <v>524.4958223960276</v>
      </c>
      <c r="H179" s="70">
        <f>G179-273</f>
        <v>251.49582239602762</v>
      </c>
      <c r="I179" s="71">
        <f>(H179*1.8)+32</f>
        <v>484.69248031284974</v>
      </c>
    </row>
    <row r="180" spans="3:9" ht="15" customHeight="1">
      <c r="C180" s="60">
        <v>40</v>
      </c>
      <c r="D180" s="61">
        <f>C180*60</f>
        <v>2400</v>
      </c>
      <c r="E180" s="62">
        <f t="shared" si="0"/>
        <v>0.03476108935769035</v>
      </c>
      <c r="F180" s="63">
        <f t="shared" si="2"/>
        <v>231.59304909133027</v>
      </c>
      <c r="G180" s="62">
        <f>F180+$J$37</f>
        <v>529.5930490913303</v>
      </c>
      <c r="H180" s="64">
        <f>G180-273</f>
        <v>256.5930490913303</v>
      </c>
      <c r="I180" s="65">
        <f>(H180*1.8)+32</f>
        <v>493.8674883643945</v>
      </c>
    </row>
    <row r="181" spans="3:9" ht="15" customHeight="1">
      <c r="C181" s="60">
        <v>45</v>
      </c>
      <c r="D181" s="61">
        <f>C181*60</f>
        <v>2700</v>
      </c>
      <c r="E181" s="62">
        <f t="shared" si="0"/>
        <v>0.032773069341672505</v>
      </c>
      <c r="F181" s="63">
        <f t="shared" si="2"/>
        <v>236.18425422088723</v>
      </c>
      <c r="G181" s="62">
        <f>F181+$J$37</f>
        <v>534.1842542208872</v>
      </c>
      <c r="H181" s="64">
        <f>G181-273</f>
        <v>261.18425422088717</v>
      </c>
      <c r="I181" s="65">
        <f>(H181*1.8)+32</f>
        <v>502.1316575975969</v>
      </c>
    </row>
    <row r="182" spans="3:9" ht="15" customHeight="1">
      <c r="C182" s="60">
        <v>50</v>
      </c>
      <c r="D182" s="61">
        <f>C182*60</f>
        <v>3000</v>
      </c>
      <c r="E182" s="62">
        <f t="shared" si="0"/>
        <v>0.03109126351029605</v>
      </c>
      <c r="F182" s="63">
        <f t="shared" si="2"/>
        <v>240.36829859855104</v>
      </c>
      <c r="G182" s="62">
        <f>F182+$J$37</f>
        <v>538.3682985985511</v>
      </c>
      <c r="H182" s="64">
        <f>G182-273</f>
        <v>265.36829859855106</v>
      </c>
      <c r="I182" s="65">
        <f>(H182*1.8)+32</f>
        <v>509.66293747739195</v>
      </c>
    </row>
    <row r="183" spans="3:9" ht="15" customHeight="1">
      <c r="C183" s="60">
        <v>55</v>
      </c>
      <c r="D183" s="61">
        <f t="shared" si="1"/>
        <v>3300</v>
      </c>
      <c r="E183" s="62">
        <f t="shared" si="0"/>
        <v>0.029644356609443874</v>
      </c>
      <c r="F183" s="63">
        <f t="shared" si="2"/>
        <v>244.21704401262517</v>
      </c>
      <c r="G183" s="62">
        <f t="shared" si="3"/>
        <v>542.2170440126251</v>
      </c>
      <c r="H183" s="64">
        <f t="shared" si="4"/>
        <v>269.21704401262514</v>
      </c>
      <c r="I183" s="65">
        <f t="shared" si="5"/>
        <v>516.5906792227253</v>
      </c>
    </row>
    <row r="184" spans="3:9" ht="15" customHeight="1" thickBot="1">
      <c r="C184" s="79">
        <v>60</v>
      </c>
      <c r="D184" s="80">
        <f t="shared" si="1"/>
        <v>3600</v>
      </c>
      <c r="E184" s="81">
        <f t="shared" si="0"/>
        <v>0.028382310609877337</v>
      </c>
      <c r="F184" s="82">
        <f t="shared" si="2"/>
        <v>247.78445884614084</v>
      </c>
      <c r="G184" s="81">
        <f t="shared" si="3"/>
        <v>545.7844588461409</v>
      </c>
      <c r="H184" s="83">
        <f t="shared" si="4"/>
        <v>272.78445884614086</v>
      </c>
      <c r="I184" s="84">
        <f t="shared" si="5"/>
        <v>523.0120259230536</v>
      </c>
    </row>
    <row r="185" spans="3:9" ht="15" customHeight="1">
      <c r="C185" s="85"/>
      <c r="D185" s="86"/>
      <c r="E185" s="87"/>
      <c r="F185" s="88"/>
      <c r="G185" s="87"/>
      <c r="H185" s="89"/>
      <c r="I185" s="89"/>
    </row>
    <row r="186" spans="8:10" ht="15" customHeight="1" thickBot="1">
      <c r="H186" s="15"/>
      <c r="I186" s="15"/>
      <c r="J186" s="15"/>
    </row>
    <row r="187" spans="1:11" ht="15" customHeight="1" thickTop="1">
      <c r="A187" s="30"/>
      <c r="B187" s="30"/>
      <c r="C187" s="30"/>
      <c r="D187" s="30"/>
      <c r="E187" s="30"/>
      <c r="F187" s="30"/>
      <c r="G187" s="30"/>
      <c r="H187" s="30"/>
      <c r="I187" s="30"/>
      <c r="J187" s="30"/>
      <c r="K187" s="30"/>
    </row>
    <row r="188" spans="1:11" ht="19.5" customHeight="1">
      <c r="A188" s="309" t="s">
        <v>28</v>
      </c>
      <c r="B188" s="309"/>
      <c r="C188" s="309"/>
      <c r="D188" s="309"/>
      <c r="E188" s="309"/>
      <c r="F188" s="309"/>
      <c r="G188" s="309"/>
      <c r="H188" s="309"/>
      <c r="I188" s="8"/>
      <c r="J188" s="8"/>
      <c r="K188" s="8"/>
    </row>
    <row r="189" spans="1:11" ht="19.5" customHeight="1">
      <c r="A189" s="231" t="s">
        <v>38</v>
      </c>
      <c r="B189" s="231"/>
      <c r="C189" s="231"/>
      <c r="D189" s="231"/>
      <c r="E189" s="231"/>
      <c r="F189" s="231"/>
      <c r="G189" s="8"/>
      <c r="H189" s="8"/>
      <c r="I189" s="8"/>
      <c r="J189" s="8"/>
      <c r="K189" s="8"/>
    </row>
    <row r="190" ht="15" customHeight="1"/>
    <row r="191" spans="5:11" ht="24.75" customHeight="1">
      <c r="E191" s="231" t="s">
        <v>187</v>
      </c>
      <c r="F191" s="231"/>
      <c r="G191" s="231"/>
      <c r="H191" s="231"/>
      <c r="I191" s="231"/>
      <c r="J191" s="46"/>
      <c r="K191" s="46"/>
    </row>
    <row r="192" spans="4:9" ht="15" customHeight="1">
      <c r="D192" s="91"/>
      <c r="E192" s="92"/>
      <c r="F192" s="92"/>
      <c r="G192" s="92"/>
      <c r="H192" s="92"/>
      <c r="I192" s="92"/>
    </row>
    <row r="193" spans="5:8" ht="15" customHeight="1">
      <c r="E193" s="33" t="s">
        <v>84</v>
      </c>
      <c r="G193" s="93"/>
      <c r="H193" s="93"/>
    </row>
    <row r="194" spans="5:9" ht="15" customHeight="1">
      <c r="E194" s="94" t="s">
        <v>119</v>
      </c>
      <c r="F194" s="303" t="s">
        <v>120</v>
      </c>
      <c r="G194" s="303"/>
      <c r="H194" s="303"/>
      <c r="I194" s="31"/>
    </row>
    <row r="195" spans="5:9" ht="15" customHeight="1">
      <c r="E195" s="94" t="s">
        <v>87</v>
      </c>
      <c r="F195" s="303" t="s">
        <v>86</v>
      </c>
      <c r="G195" s="303"/>
      <c r="H195" s="303"/>
      <c r="I195" s="31"/>
    </row>
    <row r="196" spans="5:9" ht="15" customHeight="1">
      <c r="E196" s="94" t="s">
        <v>111</v>
      </c>
      <c r="F196" s="303" t="s">
        <v>110</v>
      </c>
      <c r="G196" s="303"/>
      <c r="H196" s="303"/>
      <c r="I196" s="31"/>
    </row>
    <row r="197" spans="5:9" ht="15" customHeight="1">
      <c r="E197" s="94" t="s">
        <v>121</v>
      </c>
      <c r="F197" s="303" t="s">
        <v>117</v>
      </c>
      <c r="G197" s="303"/>
      <c r="H197" s="31"/>
      <c r="I197" s="31"/>
    </row>
    <row r="198" spans="5:9" ht="15" customHeight="1">
      <c r="E198" s="94" t="s">
        <v>122</v>
      </c>
      <c r="F198" s="303" t="s">
        <v>125</v>
      </c>
      <c r="G198" s="303"/>
      <c r="H198" s="303"/>
      <c r="I198" s="31"/>
    </row>
    <row r="199" spans="5:9" ht="15" customHeight="1">
      <c r="E199" s="94" t="s">
        <v>106</v>
      </c>
      <c r="F199" s="303" t="s">
        <v>41</v>
      </c>
      <c r="G199" s="303"/>
      <c r="H199" s="31"/>
      <c r="I199" s="31"/>
    </row>
    <row r="200" spans="5:9" ht="15" customHeight="1">
      <c r="E200" s="47" t="s">
        <v>123</v>
      </c>
      <c r="F200" s="303" t="s">
        <v>126</v>
      </c>
      <c r="G200" s="303"/>
      <c r="H200" s="303"/>
      <c r="I200" s="31"/>
    </row>
    <row r="201" spans="5:9" ht="15" customHeight="1">
      <c r="E201" s="47"/>
      <c r="F201" s="312" t="s">
        <v>42</v>
      </c>
      <c r="G201" s="312"/>
      <c r="H201" s="31"/>
      <c r="I201" s="31"/>
    </row>
    <row r="202" spans="5:9" ht="15" customHeight="1">
      <c r="E202" s="94" t="s">
        <v>124</v>
      </c>
      <c r="F202" s="236" t="s">
        <v>170</v>
      </c>
      <c r="G202" s="236"/>
      <c r="H202" s="236"/>
      <c r="I202" s="31"/>
    </row>
    <row r="203" ht="15" customHeight="1"/>
    <row r="204" spans="5:11" ht="19.5" customHeight="1">
      <c r="E204" s="227" t="s">
        <v>29</v>
      </c>
      <c r="F204" s="227"/>
      <c r="G204" s="227"/>
      <c r="H204" s="227"/>
      <c r="I204" s="227"/>
      <c r="J204" s="45"/>
      <c r="K204" s="45"/>
    </row>
    <row r="205" spans="5:11" ht="12.75" customHeight="1">
      <c r="E205" s="45"/>
      <c r="F205" s="45"/>
      <c r="G205" s="45"/>
      <c r="H205" s="45"/>
      <c r="I205" s="45"/>
      <c r="J205" s="45"/>
      <c r="K205" s="45"/>
    </row>
    <row r="206" spans="4:9" ht="23.25" customHeight="1">
      <c r="D206" s="95"/>
      <c r="E206" s="226" t="s">
        <v>198</v>
      </c>
      <c r="F206" s="226"/>
      <c r="G206" s="226"/>
      <c r="H206" s="226"/>
      <c r="I206" s="96"/>
    </row>
    <row r="207" ht="15" customHeight="1"/>
    <row r="208" spans="5:9" ht="21" customHeight="1">
      <c r="E208" s="33" t="s">
        <v>84</v>
      </c>
      <c r="G208" s="31"/>
      <c r="H208" s="31"/>
      <c r="I208" s="31"/>
    </row>
    <row r="209" spans="5:9" ht="22.5" customHeight="1">
      <c r="E209" s="94" t="s">
        <v>122</v>
      </c>
      <c r="F209" s="170" t="s">
        <v>125</v>
      </c>
      <c r="G209" s="31"/>
      <c r="H209" s="31"/>
      <c r="I209" s="31"/>
    </row>
    <row r="210" spans="5:9" ht="24" customHeight="1">
      <c r="E210" s="41" t="s">
        <v>114</v>
      </c>
      <c r="F210" s="169" t="s">
        <v>113</v>
      </c>
      <c r="G210" s="31"/>
      <c r="H210" s="31"/>
      <c r="I210" s="31"/>
    </row>
    <row r="211" spans="4:6" ht="23.25" customHeight="1">
      <c r="D211" s="34"/>
      <c r="E211" s="41" t="s">
        <v>115</v>
      </c>
      <c r="F211" s="169" t="s">
        <v>118</v>
      </c>
    </row>
    <row r="212" ht="12.75" customHeight="1"/>
    <row r="213" spans="5:12" ht="24.75" customHeight="1">
      <c r="E213" s="176" t="s">
        <v>188</v>
      </c>
      <c r="F213" s="321">
        <f>J24*J25</f>
        <v>11.285</v>
      </c>
      <c r="G213" s="322"/>
      <c r="H213" s="286" t="s">
        <v>174</v>
      </c>
      <c r="I213" s="286"/>
      <c r="J213" s="286"/>
      <c r="K213" s="287"/>
      <c r="L213" s="287"/>
    </row>
    <row r="214" spans="5:12" ht="12.75" customHeight="1">
      <c r="E214" s="176"/>
      <c r="F214" s="177"/>
      <c r="G214" s="176"/>
      <c r="H214" s="179"/>
      <c r="I214" s="179"/>
      <c r="J214" s="179"/>
      <c r="K214" s="196"/>
      <c r="L214" s="196"/>
    </row>
    <row r="215" spans="5:11" ht="19.5" customHeight="1">
      <c r="E215" s="227" t="s">
        <v>30</v>
      </c>
      <c r="F215" s="227"/>
      <c r="G215" s="227"/>
      <c r="H215" s="227"/>
      <c r="I215" s="8"/>
      <c r="J215" s="8"/>
      <c r="K215" s="8"/>
    </row>
    <row r="216" spans="6:11" ht="12.75" customHeight="1">
      <c r="F216" s="31"/>
      <c r="G216" s="31"/>
      <c r="H216" s="31"/>
      <c r="I216" s="31"/>
      <c r="J216" s="31"/>
      <c r="K216" s="31"/>
    </row>
    <row r="217" spans="5:6" ht="24.75" customHeight="1">
      <c r="E217" s="44" t="s">
        <v>148</v>
      </c>
      <c r="F217" s="168" t="s">
        <v>149</v>
      </c>
    </row>
    <row r="218" spans="5:6" ht="12.75" customHeight="1">
      <c r="E218" s="44"/>
      <c r="F218" s="168"/>
    </row>
    <row r="219" spans="5:12" ht="19.5" customHeight="1">
      <c r="E219" s="227" t="s">
        <v>199</v>
      </c>
      <c r="F219" s="227"/>
      <c r="G219" s="227"/>
      <c r="H219" s="227"/>
      <c r="I219" s="227"/>
      <c r="J219" s="227"/>
      <c r="K219" s="8"/>
      <c r="L219" s="8"/>
    </row>
    <row r="220" ht="12.75" customHeight="1"/>
    <row r="221" spans="5:12" s="174" customFormat="1" ht="24.75" customHeight="1">
      <c r="E221" s="97" t="s">
        <v>31</v>
      </c>
      <c r="F221" s="285" t="s">
        <v>150</v>
      </c>
      <c r="G221" s="244"/>
      <c r="H221" s="244"/>
      <c r="I221" s="244"/>
      <c r="J221" s="244"/>
      <c r="K221" s="244"/>
      <c r="L221" s="244"/>
    </row>
    <row r="222" spans="5:12" ht="12.75" customHeight="1" thickBot="1">
      <c r="E222" s="97"/>
      <c r="F222" s="164"/>
      <c r="G222" s="16"/>
      <c r="H222" s="16"/>
      <c r="I222" s="16"/>
      <c r="J222" s="16"/>
      <c r="K222" s="16"/>
      <c r="L222" s="16"/>
    </row>
    <row r="223" spans="1:12" ht="19.5" customHeight="1" thickTop="1">
      <c r="A223" s="237" t="s">
        <v>189</v>
      </c>
      <c r="B223" s="237"/>
      <c r="C223" s="237"/>
      <c r="D223" s="237"/>
      <c r="E223" s="237"/>
      <c r="F223" s="237"/>
      <c r="G223" s="237"/>
      <c r="H223" s="237"/>
      <c r="I223" s="237"/>
      <c r="J223" s="30"/>
      <c r="K223" s="198"/>
      <c r="L223" s="8"/>
    </row>
    <row r="224" ht="12.75" customHeight="1"/>
    <row r="225" spans="3:12" ht="24.75" customHeight="1">
      <c r="C225" s="188" t="s">
        <v>32</v>
      </c>
      <c r="D225" s="231" t="s">
        <v>190</v>
      </c>
      <c r="E225" s="231"/>
      <c r="F225" s="231"/>
      <c r="G225" s="231"/>
      <c r="H225" s="31"/>
      <c r="I225" s="31"/>
      <c r="J225" s="31"/>
      <c r="K225" s="31"/>
      <c r="L225" s="31"/>
    </row>
    <row r="226" spans="4:12" ht="12.75" customHeight="1" thickBot="1">
      <c r="D226" s="93"/>
      <c r="E226" s="97"/>
      <c r="F226" s="165"/>
      <c r="G226" s="164"/>
      <c r="H226" s="16"/>
      <c r="I226" s="16"/>
      <c r="J226" s="16"/>
      <c r="K226" s="16"/>
      <c r="L226" s="16"/>
    </row>
    <row r="227" spans="1:11" ht="15.75" customHeight="1" thickBot="1">
      <c r="A227" s="51" t="s">
        <v>88</v>
      </c>
      <c r="B227" s="327" t="s">
        <v>127</v>
      </c>
      <c r="C227" s="328"/>
      <c r="D227" s="328"/>
      <c r="E227" s="328"/>
      <c r="F227" s="328"/>
      <c r="G227" s="328"/>
      <c r="H227" s="328"/>
      <c r="I227" s="328"/>
      <c r="J227" s="328"/>
      <c r="K227" s="329"/>
    </row>
    <row r="228" spans="2:11" ht="15.75" customHeight="1">
      <c r="B228" s="330"/>
      <c r="C228" s="331"/>
      <c r="D228" s="331"/>
      <c r="E228" s="331"/>
      <c r="F228" s="331"/>
      <c r="G228" s="331"/>
      <c r="H228" s="331"/>
      <c r="I228" s="331"/>
      <c r="J228" s="331"/>
      <c r="K228" s="332"/>
    </row>
    <row r="229" spans="2:11" ht="15.75" customHeight="1" thickBot="1">
      <c r="B229" s="333"/>
      <c r="C229" s="334"/>
      <c r="D229" s="334"/>
      <c r="E229" s="334"/>
      <c r="F229" s="334"/>
      <c r="G229" s="334"/>
      <c r="H229" s="334"/>
      <c r="I229" s="334"/>
      <c r="J229" s="334"/>
      <c r="K229" s="335"/>
    </row>
    <row r="230" spans="2:11" ht="15" customHeight="1" thickBot="1">
      <c r="B230" s="98"/>
      <c r="C230" s="98"/>
      <c r="D230" s="98"/>
      <c r="E230" s="98"/>
      <c r="F230" s="98"/>
      <c r="G230" s="98"/>
      <c r="H230" s="98"/>
      <c r="I230" s="98"/>
      <c r="J230" s="98"/>
      <c r="K230" s="98"/>
    </row>
    <row r="231" spans="3:12" ht="26.25">
      <c r="C231" s="99" t="s">
        <v>63</v>
      </c>
      <c r="D231" s="100" t="s">
        <v>74</v>
      </c>
      <c r="E231" s="101" t="s">
        <v>73</v>
      </c>
      <c r="F231" s="102" t="s">
        <v>158</v>
      </c>
      <c r="G231" s="103" t="s">
        <v>158</v>
      </c>
      <c r="H231" s="104"/>
      <c r="K231" s="104"/>
      <c r="L231" s="2"/>
    </row>
    <row r="232" spans="3:12" ht="16.5" thickBot="1">
      <c r="C232" s="148" t="s">
        <v>43</v>
      </c>
      <c r="D232" s="149" t="s">
        <v>159</v>
      </c>
      <c r="E232" s="150" t="s">
        <v>37</v>
      </c>
      <c r="F232" s="105" t="s">
        <v>160</v>
      </c>
      <c r="G232" s="106" t="s">
        <v>161</v>
      </c>
      <c r="H232" s="104"/>
      <c r="K232" s="104"/>
      <c r="L232" s="2"/>
    </row>
    <row r="233" spans="3:12" ht="15.75">
      <c r="C233" s="107">
        <v>0</v>
      </c>
      <c r="D233" s="108">
        <f>$F$39</f>
        <v>1.1845637583892616</v>
      </c>
      <c r="E233" s="109">
        <f>0.076/D233</f>
        <v>0.0641586402266289</v>
      </c>
      <c r="F233" s="110">
        <f>$J$26</f>
        <v>2.44</v>
      </c>
      <c r="G233" s="111">
        <f>F233/0.3048</f>
        <v>8.00524934383202</v>
      </c>
      <c r="H233" s="104"/>
      <c r="K233" s="104"/>
      <c r="L233" s="2"/>
    </row>
    <row r="234" spans="3:12" ht="15.75">
      <c r="C234" s="60">
        <f aca="true" t="shared" si="6" ref="C234:C240">C169</f>
        <v>1</v>
      </c>
      <c r="D234" s="112">
        <f aca="true" t="shared" si="7" ref="D234:D249">353/G169</f>
        <v>0.8340577994246886</v>
      </c>
      <c r="E234" s="113">
        <f>0.076/D234</f>
        <v>0.0911207832987388</v>
      </c>
      <c r="F234" s="58">
        <f aca="true" t="shared" si="8" ref="F234:F249">IF((((2*E234*($F$80^(1/3))*D169)/(3*$F$213))+(1/($J$26^(2/3))))^(-3/2)&lt;$J$30,$J$30,(((2*E234*($F$80^(1/3))*D169)/(3*$F$213))+(1/($J$26^(2/3))))^(-3/2))</f>
        <v>1.22</v>
      </c>
      <c r="G234" s="59">
        <f>F234/0.3048</f>
        <v>4.00262467191601</v>
      </c>
      <c r="H234" s="114" t="str">
        <f>IF(F234=$J$30,"CAUTION: SMOKE IS EXITING OUT VENT"," ")</f>
        <v>CAUTION: SMOKE IS EXITING OUT VENT</v>
      </c>
      <c r="K234" s="104"/>
      <c r="L234" s="2"/>
    </row>
    <row r="235" spans="3:12" ht="15.75">
      <c r="C235" s="66">
        <f t="shared" si="6"/>
        <v>2</v>
      </c>
      <c r="D235" s="115">
        <f t="shared" si="7"/>
        <v>0.804891856787271</v>
      </c>
      <c r="E235" s="116">
        <f aca="true" t="shared" si="9" ref="E235:E249">0.076/D235</f>
        <v>0.09442262256615974</v>
      </c>
      <c r="F235" s="58">
        <f t="shared" si="8"/>
        <v>1.22</v>
      </c>
      <c r="G235" s="117">
        <f aca="true" t="shared" si="10" ref="G235:G249">F235/0.3048</f>
        <v>4.00262467191601</v>
      </c>
      <c r="H235" s="114" t="str">
        <f aca="true" t="shared" si="11" ref="H235:H249">IF(F235=$J$30,"CAUTION: SMOKE IS EXITING OUT VENT"," ")</f>
        <v>CAUTION: SMOKE IS EXITING OUT VENT</v>
      </c>
      <c r="K235" s="104"/>
      <c r="L235" s="2"/>
    </row>
    <row r="236" spans="3:12" ht="15.75">
      <c r="C236" s="66">
        <f t="shared" si="6"/>
        <v>3</v>
      </c>
      <c r="D236" s="115">
        <f t="shared" si="7"/>
        <v>0.7872508924973441</v>
      </c>
      <c r="E236" s="116">
        <f t="shared" si="9"/>
        <v>0.09653847423266833</v>
      </c>
      <c r="F236" s="58">
        <f t="shared" si="8"/>
        <v>1.22</v>
      </c>
      <c r="G236" s="117">
        <f t="shared" si="10"/>
        <v>4.00262467191601</v>
      </c>
      <c r="H236" s="114" t="str">
        <f t="shared" si="11"/>
        <v>CAUTION: SMOKE IS EXITING OUT VENT</v>
      </c>
      <c r="K236" s="104"/>
      <c r="L236" s="2"/>
    </row>
    <row r="237" spans="3:12" ht="15.75">
      <c r="C237" s="66">
        <f t="shared" si="6"/>
        <v>4</v>
      </c>
      <c r="D237" s="115">
        <f t="shared" si="7"/>
        <v>0.7744922065191817</v>
      </c>
      <c r="E237" s="116">
        <f t="shared" si="9"/>
        <v>0.09812881183345738</v>
      </c>
      <c r="F237" s="58">
        <f t="shared" si="8"/>
        <v>1.22</v>
      </c>
      <c r="G237" s="117">
        <f t="shared" si="10"/>
        <v>4.00262467191601</v>
      </c>
      <c r="H237" s="114" t="str">
        <f t="shared" si="11"/>
        <v>CAUTION: SMOKE IS EXITING OUT VENT</v>
      </c>
      <c r="K237" s="104"/>
      <c r="L237" s="2"/>
    </row>
    <row r="238" spans="3:12" ht="15.75">
      <c r="C238" s="66">
        <f t="shared" si="6"/>
        <v>5</v>
      </c>
      <c r="D238" s="115">
        <f t="shared" si="7"/>
        <v>0.7644647082795147</v>
      </c>
      <c r="E238" s="116">
        <f t="shared" si="9"/>
        <v>0.09941596934022462</v>
      </c>
      <c r="F238" s="58">
        <f t="shared" si="8"/>
        <v>1.22</v>
      </c>
      <c r="G238" s="117">
        <f t="shared" si="10"/>
        <v>4.00262467191601</v>
      </c>
      <c r="H238" s="114" t="str">
        <f t="shared" si="11"/>
        <v>CAUTION: SMOKE IS EXITING OUT VENT</v>
      </c>
      <c r="K238" s="104"/>
      <c r="L238" s="2"/>
    </row>
    <row r="239" spans="3:12" ht="15.75">
      <c r="C239" s="66">
        <f t="shared" si="6"/>
        <v>10</v>
      </c>
      <c r="D239" s="115">
        <f t="shared" si="7"/>
        <v>0.7326455495375452</v>
      </c>
      <c r="E239" s="116">
        <f t="shared" si="9"/>
        <v>0.10373365408139328</v>
      </c>
      <c r="F239" s="58">
        <f t="shared" si="8"/>
        <v>1.22</v>
      </c>
      <c r="G239" s="117">
        <f t="shared" si="10"/>
        <v>4.00262467191601</v>
      </c>
      <c r="H239" s="114" t="str">
        <f t="shared" si="11"/>
        <v>CAUTION: SMOKE IS EXITING OUT VENT</v>
      </c>
      <c r="K239" s="104"/>
      <c r="L239" s="2"/>
    </row>
    <row r="240" spans="3:12" ht="15.75">
      <c r="C240" s="66">
        <f t="shared" si="6"/>
        <v>15</v>
      </c>
      <c r="D240" s="115">
        <f t="shared" si="7"/>
        <v>0.713611876211627</v>
      </c>
      <c r="E240" s="116">
        <f t="shared" si="9"/>
        <v>0.1065004696999488</v>
      </c>
      <c r="F240" s="58">
        <f t="shared" si="8"/>
        <v>1.22</v>
      </c>
      <c r="G240" s="117">
        <f t="shared" si="10"/>
        <v>4.00262467191601</v>
      </c>
      <c r="H240" s="114" t="str">
        <f t="shared" si="11"/>
        <v>CAUTION: SMOKE IS EXITING OUT VENT</v>
      </c>
      <c r="K240" s="104"/>
      <c r="L240" s="2"/>
    </row>
    <row r="241" spans="3:12" ht="15.75">
      <c r="C241" s="66">
        <v>20</v>
      </c>
      <c r="D241" s="115">
        <f t="shared" si="7"/>
        <v>0.6999441523959978</v>
      </c>
      <c r="E241" s="116">
        <f t="shared" si="9"/>
        <v>0.10858009133991953</v>
      </c>
      <c r="F241" s="58">
        <f t="shared" si="8"/>
        <v>1.22</v>
      </c>
      <c r="G241" s="117">
        <f t="shared" si="10"/>
        <v>4.00262467191601</v>
      </c>
      <c r="H241" s="114" t="str">
        <f t="shared" si="11"/>
        <v>CAUTION: SMOKE IS EXITING OUT VENT</v>
      </c>
      <c r="K241" s="104"/>
      <c r="L241" s="2"/>
    </row>
    <row r="242" spans="3:12" ht="15.75">
      <c r="C242" s="66">
        <v>25</v>
      </c>
      <c r="D242" s="115">
        <f t="shared" si="7"/>
        <v>0.6892595277452435</v>
      </c>
      <c r="E242" s="116">
        <f t="shared" si="9"/>
        <v>0.11026325635079257</v>
      </c>
      <c r="F242" s="58">
        <f t="shared" si="8"/>
        <v>1.22</v>
      </c>
      <c r="G242" s="117">
        <f t="shared" si="10"/>
        <v>4.00262467191601</v>
      </c>
      <c r="H242" s="114" t="str">
        <f t="shared" si="11"/>
        <v>CAUTION: SMOKE IS EXITING OUT VENT</v>
      </c>
      <c r="K242" s="104"/>
      <c r="L242" s="2"/>
    </row>
    <row r="243" spans="3:12" ht="15.75">
      <c r="C243" s="66">
        <v>30</v>
      </c>
      <c r="D243" s="115">
        <f t="shared" si="7"/>
        <v>0.6804808038371111</v>
      </c>
      <c r="E243" s="116">
        <f t="shared" si="9"/>
        <v>0.11168573686641772</v>
      </c>
      <c r="F243" s="58">
        <f t="shared" si="8"/>
        <v>1.22</v>
      </c>
      <c r="G243" s="117">
        <f t="shared" si="10"/>
        <v>4.00262467191601</v>
      </c>
      <c r="H243" s="114" t="str">
        <f t="shared" si="11"/>
        <v>CAUTION: SMOKE IS EXITING OUT VENT</v>
      </c>
      <c r="K243" s="104"/>
      <c r="L243" s="2"/>
    </row>
    <row r="244" spans="3:12" ht="15.75">
      <c r="C244" s="66">
        <v>35</v>
      </c>
      <c r="D244" s="115">
        <f t="shared" si="7"/>
        <v>0.6730272862563672</v>
      </c>
      <c r="E244" s="116">
        <f t="shared" si="9"/>
        <v>0.1129226133203912</v>
      </c>
      <c r="F244" s="58">
        <f t="shared" si="8"/>
        <v>1.22</v>
      </c>
      <c r="G244" s="117">
        <f t="shared" si="10"/>
        <v>4.00262467191601</v>
      </c>
      <c r="H244" s="114" t="str">
        <f t="shared" si="11"/>
        <v>CAUTION: SMOKE IS EXITING OUT VENT</v>
      </c>
      <c r="K244" s="104"/>
      <c r="L244" s="2"/>
    </row>
    <row r="245" spans="3:12" ht="15.75">
      <c r="C245" s="66">
        <v>40</v>
      </c>
      <c r="D245" s="115">
        <f t="shared" si="7"/>
        <v>0.6665495338461738</v>
      </c>
      <c r="E245" s="116">
        <f t="shared" si="9"/>
        <v>0.11402003323212775</v>
      </c>
      <c r="F245" s="58">
        <f t="shared" si="8"/>
        <v>1.22</v>
      </c>
      <c r="G245" s="117">
        <f t="shared" si="10"/>
        <v>4.00262467191601</v>
      </c>
      <c r="H245" s="114" t="str">
        <f t="shared" si="11"/>
        <v>CAUTION: SMOKE IS EXITING OUT VENT</v>
      </c>
      <c r="K245" s="104"/>
      <c r="L245" s="2"/>
    </row>
    <row r="246" spans="3:12" ht="15.75">
      <c r="C246" s="66">
        <v>45</v>
      </c>
      <c r="D246" s="115">
        <f t="shared" si="7"/>
        <v>0.660820676032194</v>
      </c>
      <c r="E246" s="116">
        <f t="shared" si="9"/>
        <v>0.1150085079908992</v>
      </c>
      <c r="F246" s="58">
        <f t="shared" si="8"/>
        <v>1.22</v>
      </c>
      <c r="G246" s="117">
        <f t="shared" si="10"/>
        <v>4.00262467191601</v>
      </c>
      <c r="H246" s="114" t="str">
        <f t="shared" si="11"/>
        <v>CAUTION: SMOKE IS EXITING OUT VENT</v>
      </c>
      <c r="K246" s="104"/>
      <c r="L246" s="2"/>
    </row>
    <row r="247" spans="3:12" ht="15.75">
      <c r="C247" s="66">
        <v>50</v>
      </c>
      <c r="D247" s="115">
        <f t="shared" si="7"/>
        <v>0.6556849668134417</v>
      </c>
      <c r="E247" s="116">
        <f t="shared" si="9"/>
        <v>0.11590932207787501</v>
      </c>
      <c r="F247" s="58">
        <f t="shared" si="8"/>
        <v>1.22</v>
      </c>
      <c r="G247" s="117">
        <f t="shared" si="10"/>
        <v>4.00262467191601</v>
      </c>
      <c r="H247" s="114" t="str">
        <f t="shared" si="11"/>
        <v>CAUTION: SMOKE IS EXITING OUT VENT</v>
      </c>
      <c r="K247" s="104"/>
      <c r="L247" s="2"/>
    </row>
    <row r="248" spans="3:12" ht="15.75">
      <c r="C248" s="66">
        <v>55</v>
      </c>
      <c r="D248" s="115">
        <f t="shared" si="7"/>
        <v>0.6510308074929874</v>
      </c>
      <c r="E248" s="116">
        <f t="shared" si="9"/>
        <v>0.1167379471528598</v>
      </c>
      <c r="F248" s="58">
        <f t="shared" si="8"/>
        <v>1.22</v>
      </c>
      <c r="G248" s="117">
        <f t="shared" si="10"/>
        <v>4.00262467191601</v>
      </c>
      <c r="H248" s="114" t="str">
        <f t="shared" si="11"/>
        <v>CAUTION: SMOKE IS EXITING OUT VENT</v>
      </c>
      <c r="K248" s="104"/>
      <c r="L248" s="2"/>
    </row>
    <row r="249" spans="3:12" ht="16.5" thickBot="1">
      <c r="C249" s="118">
        <v>60</v>
      </c>
      <c r="D249" s="119">
        <f t="shared" si="7"/>
        <v>0.6467754702035448</v>
      </c>
      <c r="E249" s="120">
        <f t="shared" si="9"/>
        <v>0.11750600247112382</v>
      </c>
      <c r="F249" s="121">
        <f t="shared" si="8"/>
        <v>1.22</v>
      </c>
      <c r="G249" s="122">
        <f t="shared" si="10"/>
        <v>4.00262467191601</v>
      </c>
      <c r="H249" s="114" t="str">
        <f t="shared" si="11"/>
        <v>CAUTION: SMOKE IS EXITING OUT VENT</v>
      </c>
      <c r="K249" s="104"/>
      <c r="L249" s="2"/>
    </row>
    <row r="250" spans="3:12" ht="16.5" thickBot="1">
      <c r="C250" s="85"/>
      <c r="D250" s="123"/>
      <c r="E250" s="124"/>
      <c r="F250" s="90"/>
      <c r="G250" s="90"/>
      <c r="H250" s="114"/>
      <c r="K250" s="104"/>
      <c r="L250" s="2"/>
    </row>
    <row r="251" spans="1:12" s="199" customFormat="1" ht="37.5" customHeight="1" thickBot="1" thickTop="1">
      <c r="A251" s="324" t="s">
        <v>191</v>
      </c>
      <c r="B251" s="325"/>
      <c r="C251" s="201"/>
      <c r="D251" s="202"/>
      <c r="E251" s="203"/>
      <c r="F251" s="204"/>
      <c r="G251" s="204"/>
      <c r="H251" s="205"/>
      <c r="I251" s="206"/>
      <c r="J251" s="206"/>
      <c r="K251" s="207"/>
      <c r="L251" s="200"/>
    </row>
    <row r="252" spans="3:12" ht="16.5" thickTop="1">
      <c r="C252" s="85"/>
      <c r="D252" s="123"/>
      <c r="E252" s="124"/>
      <c r="F252" s="90"/>
      <c r="G252" s="90"/>
      <c r="H252" s="114"/>
      <c r="K252" s="104"/>
      <c r="L252" s="2"/>
    </row>
    <row r="253" spans="3:12" ht="15.75">
      <c r="C253" s="85"/>
      <c r="D253" s="123"/>
      <c r="E253" s="124"/>
      <c r="F253" s="90"/>
      <c r="G253" s="90"/>
      <c r="H253" s="114"/>
      <c r="K253" s="104"/>
      <c r="L253" s="2"/>
    </row>
    <row r="254" spans="3:12" ht="15.75">
      <c r="C254" s="85"/>
      <c r="D254" s="123"/>
      <c r="E254" s="124"/>
      <c r="F254" s="90"/>
      <c r="G254" s="90"/>
      <c r="H254" s="114"/>
      <c r="K254" s="104"/>
      <c r="L254" s="2"/>
    </row>
    <row r="255" spans="5:12" ht="15">
      <c r="E255" s="125"/>
      <c r="F255" s="123"/>
      <c r="G255" s="124"/>
      <c r="H255" s="90"/>
      <c r="I255" s="90"/>
      <c r="L255" s="18"/>
    </row>
    <row r="256" spans="5:12" ht="15">
      <c r="E256" s="125"/>
      <c r="F256" s="123"/>
      <c r="G256" s="124"/>
      <c r="H256" s="90"/>
      <c r="I256" s="90"/>
      <c r="L256" s="18"/>
    </row>
    <row r="257" spans="5:12" ht="15">
      <c r="E257" s="125"/>
      <c r="F257" s="123"/>
      <c r="G257" s="124"/>
      <c r="H257" s="90"/>
      <c r="I257" s="90"/>
      <c r="L257" s="18"/>
    </row>
    <row r="258" spans="5:12" ht="15">
      <c r="E258" s="125"/>
      <c r="F258" s="123"/>
      <c r="G258" s="124"/>
      <c r="H258" s="90"/>
      <c r="I258" s="90"/>
      <c r="L258" s="18"/>
    </row>
    <row r="259" spans="5:12" ht="15">
      <c r="E259" s="125"/>
      <c r="F259" s="123"/>
      <c r="G259" s="124"/>
      <c r="H259" s="90"/>
      <c r="I259" s="90"/>
      <c r="L259" s="18"/>
    </row>
    <row r="260" spans="5:12" ht="15">
      <c r="E260" s="125"/>
      <c r="F260" s="123"/>
      <c r="G260" s="124"/>
      <c r="H260" s="90"/>
      <c r="I260" s="90"/>
      <c r="L260" s="18"/>
    </row>
    <row r="261" spans="5:12" ht="15">
      <c r="E261" s="125"/>
      <c r="F261" s="123"/>
      <c r="G261" s="124"/>
      <c r="H261" s="90"/>
      <c r="I261" s="90"/>
      <c r="L261" s="18"/>
    </row>
    <row r="262" spans="5:12" ht="15">
      <c r="E262" s="125"/>
      <c r="F262" s="123"/>
      <c r="G262" s="124"/>
      <c r="H262" s="90"/>
      <c r="I262" s="90"/>
      <c r="L262" s="18"/>
    </row>
    <row r="263" spans="5:12" ht="15">
      <c r="E263" s="125"/>
      <c r="F263" s="123"/>
      <c r="G263" s="124"/>
      <c r="H263" s="90"/>
      <c r="I263" s="90"/>
      <c r="L263" s="18"/>
    </row>
    <row r="264" spans="5:12" ht="15">
      <c r="E264" s="125"/>
      <c r="F264" s="123"/>
      <c r="G264" s="124"/>
      <c r="H264" s="90"/>
      <c r="I264" s="90"/>
      <c r="L264" s="18"/>
    </row>
    <row r="265" spans="5:12" ht="15">
      <c r="E265" s="125"/>
      <c r="F265" s="123"/>
      <c r="G265" s="124"/>
      <c r="H265" s="90"/>
      <c r="I265" s="90"/>
      <c r="L265" s="18"/>
    </row>
    <row r="266" spans="5:12" ht="15">
      <c r="E266" s="125"/>
      <c r="F266" s="123"/>
      <c r="G266" s="124"/>
      <c r="H266" s="90"/>
      <c r="I266" s="90"/>
      <c r="L266" s="18"/>
    </row>
    <row r="267" spans="5:12" ht="15">
      <c r="E267" s="125"/>
      <c r="F267" s="123"/>
      <c r="G267" s="124"/>
      <c r="H267" s="90"/>
      <c r="I267" s="90"/>
      <c r="L267" s="18"/>
    </row>
    <row r="268" spans="5:12" ht="15">
      <c r="E268" s="125"/>
      <c r="F268" s="123"/>
      <c r="G268" s="124"/>
      <c r="H268" s="90"/>
      <c r="I268" s="90"/>
      <c r="L268" s="18"/>
    </row>
    <row r="269" spans="5:12" ht="15">
      <c r="E269" s="125"/>
      <c r="F269" s="123"/>
      <c r="G269" s="124"/>
      <c r="H269" s="90"/>
      <c r="I269" s="90"/>
      <c r="L269" s="18"/>
    </row>
    <row r="270" spans="5:12" ht="15">
      <c r="E270" s="125"/>
      <c r="F270" s="123"/>
      <c r="G270" s="124"/>
      <c r="H270" s="90"/>
      <c r="I270" s="90"/>
      <c r="L270" s="18"/>
    </row>
    <row r="271" spans="5:12" ht="15">
      <c r="E271" s="125"/>
      <c r="F271" s="123"/>
      <c r="G271" s="124"/>
      <c r="H271" s="90"/>
      <c r="I271" s="90"/>
      <c r="L271" s="18"/>
    </row>
    <row r="272" spans="4:12" ht="14.25">
      <c r="D272" s="50"/>
      <c r="L272" s="18"/>
    </row>
    <row r="273" spans="4:12" ht="14.25">
      <c r="D273" s="50"/>
      <c r="L273" s="18"/>
    </row>
    <row r="274" spans="4:12" ht="14.25">
      <c r="D274" s="50"/>
      <c r="L274" s="18"/>
    </row>
    <row r="275" spans="4:12" ht="14.25">
      <c r="D275" s="50"/>
      <c r="L275" s="18"/>
    </row>
    <row r="276" spans="4:12" ht="14.25">
      <c r="D276" s="50"/>
      <c r="L276" s="18"/>
    </row>
    <row r="277" spans="4:12" ht="14.25">
      <c r="D277" s="50"/>
      <c r="L277" s="18"/>
    </row>
    <row r="278" spans="4:12" ht="14.25">
      <c r="D278" s="50"/>
      <c r="L278" s="18"/>
    </row>
    <row r="279" spans="4:12" ht="14.25">
      <c r="D279" s="50"/>
      <c r="L279" s="18"/>
    </row>
    <row r="280" spans="4:12" ht="14.25">
      <c r="D280" s="50"/>
      <c r="L280" s="18"/>
    </row>
    <row r="281" spans="4:12" ht="14.25">
      <c r="D281" s="50"/>
      <c r="L281" s="18"/>
    </row>
    <row r="282" spans="4:12" ht="14.25">
      <c r="D282" s="50"/>
      <c r="L282" s="18"/>
    </row>
    <row r="283" spans="4:12" ht="14.25">
      <c r="D283" s="50"/>
      <c r="L283" s="18"/>
    </row>
    <row r="284" spans="4:12" ht="14.25">
      <c r="D284" s="50"/>
      <c r="L284" s="18"/>
    </row>
    <row r="285" spans="4:12" ht="14.25">
      <c r="D285" s="50"/>
      <c r="L285" s="18"/>
    </row>
    <row r="286" spans="4:12" ht="14.25">
      <c r="D286" s="50"/>
      <c r="L286" s="18"/>
    </row>
    <row r="287" spans="4:12" ht="14.25">
      <c r="D287" s="50"/>
      <c r="L287" s="18"/>
    </row>
    <row r="288" spans="1:11" ht="12.75" customHeight="1">
      <c r="A288" s="284" t="s">
        <v>128</v>
      </c>
      <c r="B288" s="244"/>
      <c r="C288" s="244"/>
      <c r="D288" s="244"/>
      <c r="E288" s="244"/>
      <c r="F288" s="244"/>
      <c r="G288" s="244"/>
      <c r="H288" s="244"/>
      <c r="I288" s="244"/>
      <c r="J288" s="244"/>
      <c r="K288" s="244"/>
    </row>
    <row r="289" spans="1:11" ht="12.75" customHeight="1">
      <c r="A289" s="323" t="s">
        <v>171</v>
      </c>
      <c r="B289" s="323"/>
      <c r="C289" s="323"/>
      <c r="D289" s="323"/>
      <c r="E289" s="323"/>
      <c r="F289" s="323"/>
      <c r="G289" s="323"/>
      <c r="H289" s="323"/>
      <c r="I289" s="323"/>
      <c r="J289" s="323"/>
      <c r="K289" s="323"/>
    </row>
    <row r="290" spans="1:11" ht="12.75" customHeight="1">
      <c r="A290" s="323"/>
      <c r="B290" s="323"/>
      <c r="C290" s="323"/>
      <c r="D290" s="323"/>
      <c r="E290" s="323"/>
      <c r="F290" s="323"/>
      <c r="G290" s="323"/>
      <c r="H290" s="323"/>
      <c r="I290" s="323"/>
      <c r="J290" s="323"/>
      <c r="K290" s="323"/>
    </row>
    <row r="291" spans="1:11" ht="12.75" customHeight="1">
      <c r="A291" s="323"/>
      <c r="B291" s="323"/>
      <c r="C291" s="323"/>
      <c r="D291" s="323"/>
      <c r="E291" s="323"/>
      <c r="F291" s="323"/>
      <c r="G291" s="323"/>
      <c r="H291" s="323"/>
      <c r="I291" s="323"/>
      <c r="J291" s="323"/>
      <c r="K291" s="323"/>
    </row>
    <row r="292" spans="1:11" ht="12.75" customHeight="1">
      <c r="A292" s="323"/>
      <c r="B292" s="323"/>
      <c r="C292" s="323"/>
      <c r="D292" s="323"/>
      <c r="E292" s="323"/>
      <c r="F292" s="323"/>
      <c r="G292" s="323"/>
      <c r="H292" s="323"/>
      <c r="I292" s="323"/>
      <c r="J292" s="323"/>
      <c r="K292" s="323"/>
    </row>
    <row r="293" spans="1:11" ht="12.75" customHeight="1">
      <c r="A293" s="323"/>
      <c r="B293" s="323"/>
      <c r="C293" s="323"/>
      <c r="D293" s="323"/>
      <c r="E293" s="323"/>
      <c r="F293" s="323"/>
      <c r="G293" s="323"/>
      <c r="H293" s="323"/>
      <c r="I293" s="323"/>
      <c r="J293" s="323"/>
      <c r="K293" s="323"/>
    </row>
    <row r="294" ht="15" customHeight="1"/>
    <row r="295" spans="1:11" ht="15" customHeight="1">
      <c r="A295" s="126" t="s">
        <v>129</v>
      </c>
      <c r="B295" s="318"/>
      <c r="C295" s="319"/>
      <c r="D295" s="320"/>
      <c r="E295" s="126" t="s">
        <v>130</v>
      </c>
      <c r="F295" s="154"/>
      <c r="G295" s="313" t="s">
        <v>131</v>
      </c>
      <c r="H295" s="314"/>
      <c r="I295" s="315"/>
      <c r="J295" s="316"/>
      <c r="K295" s="317"/>
    </row>
    <row r="296" spans="1:9" ht="15" customHeight="1">
      <c r="A296" s="127"/>
      <c r="B296" s="127"/>
      <c r="D296" s="128"/>
      <c r="E296" s="127"/>
      <c r="H296" s="128"/>
      <c r="I296" s="129"/>
    </row>
    <row r="297" spans="1:11" ht="15" customHeight="1">
      <c r="A297" s="126" t="s">
        <v>132</v>
      </c>
      <c r="B297" s="318"/>
      <c r="C297" s="319"/>
      <c r="D297" s="320"/>
      <c r="E297" s="126" t="s">
        <v>130</v>
      </c>
      <c r="F297" s="154"/>
      <c r="G297" s="313" t="s">
        <v>131</v>
      </c>
      <c r="H297" s="314"/>
      <c r="I297" s="315"/>
      <c r="J297" s="316"/>
      <c r="K297" s="317"/>
    </row>
    <row r="298" spans="1:11" ht="15" customHeight="1">
      <c r="A298" s="338" t="s">
        <v>133</v>
      </c>
      <c r="B298" s="339"/>
      <c r="C298" s="339"/>
      <c r="D298" s="339"/>
      <c r="E298" s="339"/>
      <c r="F298" s="339"/>
      <c r="G298" s="339"/>
      <c r="H298" s="339"/>
      <c r="I298" s="339"/>
      <c r="J298" s="339"/>
      <c r="K298" s="339"/>
    </row>
    <row r="299" spans="1:11" ht="15" customHeight="1">
      <c r="A299" s="340"/>
      <c r="B299" s="341"/>
      <c r="C299" s="341"/>
      <c r="D299" s="341"/>
      <c r="E299" s="341"/>
      <c r="F299" s="341"/>
      <c r="G299" s="341"/>
      <c r="H299" s="341"/>
      <c r="I299" s="341"/>
      <c r="J299" s="341"/>
      <c r="K299" s="342"/>
    </row>
    <row r="300" spans="1:11" ht="15" customHeight="1">
      <c r="A300" s="343"/>
      <c r="B300" s="344"/>
      <c r="C300" s="344"/>
      <c r="D300" s="344"/>
      <c r="E300" s="344"/>
      <c r="F300" s="344"/>
      <c r="G300" s="344"/>
      <c r="H300" s="344"/>
      <c r="I300" s="344"/>
      <c r="J300" s="344"/>
      <c r="K300" s="345"/>
    </row>
    <row r="301" spans="1:11" ht="12.75">
      <c r="A301" s="343"/>
      <c r="B301" s="344"/>
      <c r="C301" s="344"/>
      <c r="D301" s="344"/>
      <c r="E301" s="344"/>
      <c r="F301" s="344"/>
      <c r="G301" s="344"/>
      <c r="H301" s="344"/>
      <c r="I301" s="344"/>
      <c r="J301" s="344"/>
      <c r="K301" s="345"/>
    </row>
    <row r="302" spans="1:11" ht="12.75">
      <c r="A302" s="343"/>
      <c r="B302" s="344"/>
      <c r="C302" s="344"/>
      <c r="D302" s="344"/>
      <c r="E302" s="344"/>
      <c r="F302" s="344"/>
      <c r="G302" s="344"/>
      <c r="H302" s="344"/>
      <c r="I302" s="344"/>
      <c r="J302" s="344"/>
      <c r="K302" s="345"/>
    </row>
    <row r="303" spans="1:11" ht="12.75">
      <c r="A303" s="343"/>
      <c r="B303" s="344"/>
      <c r="C303" s="344"/>
      <c r="D303" s="344"/>
      <c r="E303" s="344"/>
      <c r="F303" s="344"/>
      <c r="G303" s="344"/>
      <c r="H303" s="344"/>
      <c r="I303" s="344"/>
      <c r="J303" s="344"/>
      <c r="K303" s="345"/>
    </row>
    <row r="304" spans="1:11" ht="12.75">
      <c r="A304" s="343"/>
      <c r="B304" s="344"/>
      <c r="C304" s="344"/>
      <c r="D304" s="344"/>
      <c r="E304" s="344"/>
      <c r="F304" s="344"/>
      <c r="G304" s="344"/>
      <c r="H304" s="344"/>
      <c r="I304" s="344"/>
      <c r="J304" s="344"/>
      <c r="K304" s="345"/>
    </row>
    <row r="305" spans="1:11" ht="12.75">
      <c r="A305" s="343"/>
      <c r="B305" s="344"/>
      <c r="C305" s="344"/>
      <c r="D305" s="344"/>
      <c r="E305" s="344"/>
      <c r="F305" s="344"/>
      <c r="G305" s="344"/>
      <c r="H305" s="344"/>
      <c r="I305" s="344"/>
      <c r="J305" s="344"/>
      <c r="K305" s="345"/>
    </row>
    <row r="306" spans="1:11" ht="12.75">
      <c r="A306" s="343"/>
      <c r="B306" s="344"/>
      <c r="C306" s="344"/>
      <c r="D306" s="344"/>
      <c r="E306" s="344"/>
      <c r="F306" s="344"/>
      <c r="G306" s="344"/>
      <c r="H306" s="344"/>
      <c r="I306" s="344"/>
      <c r="J306" s="344"/>
      <c r="K306" s="345"/>
    </row>
    <row r="307" spans="1:11" ht="12.75">
      <c r="A307" s="346"/>
      <c r="B307" s="347"/>
      <c r="C307" s="347"/>
      <c r="D307" s="347"/>
      <c r="E307" s="347"/>
      <c r="F307" s="347"/>
      <c r="G307" s="347"/>
      <c r="H307" s="347"/>
      <c r="I307" s="347"/>
      <c r="J307" s="347"/>
      <c r="K307" s="348"/>
    </row>
    <row r="308" spans="1:11" ht="12.75">
      <c r="A308" s="130"/>
      <c r="B308" s="130"/>
      <c r="C308" s="130"/>
      <c r="D308" s="130"/>
      <c r="E308" s="130"/>
      <c r="F308" s="130"/>
      <c r="G308" s="130"/>
      <c r="H308" s="129"/>
      <c r="I308" s="129"/>
      <c r="J308" s="129"/>
      <c r="K308" s="130"/>
    </row>
    <row r="309" spans="1:11" ht="12.75">
      <c r="A309" s="130"/>
      <c r="B309" s="130"/>
      <c r="C309" s="130"/>
      <c r="D309" s="130"/>
      <c r="E309" s="130"/>
      <c r="F309" s="130"/>
      <c r="G309" s="130"/>
      <c r="H309" s="129"/>
      <c r="I309" s="129"/>
      <c r="J309" s="129"/>
      <c r="K309" s="130"/>
    </row>
    <row r="310" ht="13.5" thickBot="1"/>
    <row r="311" spans="1:11" ht="14.25" customHeight="1" thickBot="1" thickTop="1">
      <c r="A311" s="131" t="s">
        <v>134</v>
      </c>
      <c r="B311" s="349" t="s">
        <v>135</v>
      </c>
      <c r="C311" s="351"/>
      <c r="D311" s="351"/>
      <c r="E311" s="351"/>
      <c r="F311" s="351"/>
      <c r="G311" s="351"/>
      <c r="H311" s="351"/>
      <c r="I311" s="350"/>
      <c r="J311" s="349" t="s">
        <v>136</v>
      </c>
      <c r="K311" s="350"/>
    </row>
    <row r="312" spans="1:11" ht="13.5" customHeight="1" thickTop="1">
      <c r="A312" s="132" t="s">
        <v>137</v>
      </c>
      <c r="B312" s="355" t="s">
        <v>138</v>
      </c>
      <c r="C312" s="356"/>
      <c r="D312" s="356"/>
      <c r="E312" s="356"/>
      <c r="F312" s="356"/>
      <c r="G312" s="356"/>
      <c r="H312" s="356"/>
      <c r="I312" s="357"/>
      <c r="J312" s="336" t="s">
        <v>197</v>
      </c>
      <c r="K312" s="337"/>
    </row>
    <row r="313" spans="1:11" ht="12.75" customHeight="1">
      <c r="A313" s="211" t="s">
        <v>139</v>
      </c>
      <c r="B313" s="358" t="s">
        <v>195</v>
      </c>
      <c r="C313" s="359"/>
      <c r="D313" s="359"/>
      <c r="E313" s="359"/>
      <c r="F313" s="359"/>
      <c r="G313" s="359"/>
      <c r="H313" s="359"/>
      <c r="I313" s="360"/>
      <c r="J313" s="224" t="s">
        <v>196</v>
      </c>
      <c r="K313" s="225"/>
    </row>
    <row r="314" spans="1:11" ht="12.75">
      <c r="A314" s="212"/>
      <c r="B314" s="213"/>
      <c r="C314" s="214"/>
      <c r="D314" s="214"/>
      <c r="E314" s="214"/>
      <c r="F314" s="214"/>
      <c r="G314" s="214"/>
      <c r="H314" s="214"/>
      <c r="I314" s="215"/>
      <c r="J314" s="216"/>
      <c r="K314" s="217"/>
    </row>
    <row r="315" spans="1:11" ht="12.75">
      <c r="A315" s="218"/>
      <c r="B315" s="219"/>
      <c r="C315" s="220"/>
      <c r="D315" s="220"/>
      <c r="E315" s="220"/>
      <c r="F315" s="220"/>
      <c r="G315" s="220"/>
      <c r="H315" s="220"/>
      <c r="I315" s="221"/>
      <c r="J315" s="222"/>
      <c r="K315" s="223"/>
    </row>
    <row r="316" spans="1:11" ht="12.75">
      <c r="A316" s="133"/>
      <c r="B316" s="352"/>
      <c r="C316" s="353"/>
      <c r="D316" s="353"/>
      <c r="E316" s="353"/>
      <c r="F316" s="353"/>
      <c r="G316" s="353"/>
      <c r="H316" s="353"/>
      <c r="I316" s="354"/>
      <c r="J316" s="361"/>
      <c r="K316" s="362"/>
    </row>
    <row r="317" spans="1:11" ht="12.75">
      <c r="A317" s="133"/>
      <c r="B317" s="352"/>
      <c r="C317" s="353"/>
      <c r="D317" s="353"/>
      <c r="E317" s="353"/>
      <c r="F317" s="353"/>
      <c r="G317" s="353"/>
      <c r="H317" s="353"/>
      <c r="I317" s="354"/>
      <c r="J317" s="361"/>
      <c r="K317" s="362"/>
    </row>
    <row r="318" spans="1:11" ht="12.75">
      <c r="A318" s="133"/>
      <c r="B318" s="352"/>
      <c r="C318" s="353"/>
      <c r="D318" s="353"/>
      <c r="E318" s="353"/>
      <c r="F318" s="353"/>
      <c r="G318" s="353"/>
      <c r="H318" s="353"/>
      <c r="I318" s="354"/>
      <c r="J318" s="361"/>
      <c r="K318" s="362"/>
    </row>
    <row r="319" spans="1:11" ht="12.75">
      <c r="A319" s="133"/>
      <c r="B319" s="352"/>
      <c r="C319" s="353"/>
      <c r="D319" s="353"/>
      <c r="E319" s="353"/>
      <c r="F319" s="353"/>
      <c r="G319" s="353"/>
      <c r="H319" s="353"/>
      <c r="I319" s="354"/>
      <c r="J319" s="361"/>
      <c r="K319" s="362"/>
    </row>
    <row r="320" spans="1:11" ht="12.75">
      <c r="A320" s="133"/>
      <c r="B320" s="352"/>
      <c r="C320" s="353"/>
      <c r="D320" s="353"/>
      <c r="E320" s="353"/>
      <c r="F320" s="353"/>
      <c r="G320" s="353"/>
      <c r="H320" s="353"/>
      <c r="I320" s="354"/>
      <c r="J320" s="361"/>
      <c r="K320" s="362"/>
    </row>
    <row r="321" spans="1:11" ht="12.75">
      <c r="A321" s="133"/>
      <c r="B321" s="352"/>
      <c r="C321" s="353"/>
      <c r="D321" s="353"/>
      <c r="E321" s="353"/>
      <c r="F321" s="353"/>
      <c r="G321" s="353"/>
      <c r="H321" s="353"/>
      <c r="I321" s="354"/>
      <c r="J321" s="361"/>
      <c r="K321" s="362"/>
    </row>
    <row r="322" spans="1:11" ht="12.75">
      <c r="A322" s="133"/>
      <c r="B322" s="352"/>
      <c r="C322" s="353"/>
      <c r="D322" s="353"/>
      <c r="E322" s="353"/>
      <c r="F322" s="353"/>
      <c r="G322" s="353"/>
      <c r="H322" s="353"/>
      <c r="I322" s="354"/>
      <c r="J322" s="361"/>
      <c r="K322" s="362"/>
    </row>
    <row r="323" spans="1:11" ht="12.75">
      <c r="A323" s="133"/>
      <c r="B323" s="352"/>
      <c r="C323" s="353"/>
      <c r="D323" s="353"/>
      <c r="E323" s="353"/>
      <c r="F323" s="353"/>
      <c r="G323" s="353"/>
      <c r="H323" s="353"/>
      <c r="I323" s="354"/>
      <c r="J323" s="361"/>
      <c r="K323" s="362"/>
    </row>
    <row r="324" spans="1:11" ht="12.75">
      <c r="A324" s="133"/>
      <c r="B324" s="352"/>
      <c r="C324" s="353"/>
      <c r="D324" s="353"/>
      <c r="E324" s="353"/>
      <c r="F324" s="353"/>
      <c r="G324" s="353"/>
      <c r="H324" s="353"/>
      <c r="I324" s="354"/>
      <c r="J324" s="361"/>
      <c r="K324" s="362"/>
    </row>
    <row r="325" spans="1:11" ht="12.75">
      <c r="A325" s="133"/>
      <c r="B325" s="352"/>
      <c r="C325" s="353"/>
      <c r="D325" s="353"/>
      <c r="E325" s="353"/>
      <c r="F325" s="353"/>
      <c r="G325" s="353"/>
      <c r="H325" s="353"/>
      <c r="I325" s="354"/>
      <c r="J325" s="361"/>
      <c r="K325" s="362"/>
    </row>
    <row r="326" spans="1:11" ht="12.75">
      <c r="A326" s="133"/>
      <c r="B326" s="352"/>
      <c r="C326" s="353"/>
      <c r="D326" s="353"/>
      <c r="E326" s="353"/>
      <c r="F326" s="353"/>
      <c r="G326" s="353"/>
      <c r="H326" s="353"/>
      <c r="I326" s="354"/>
      <c r="J326" s="361"/>
      <c r="K326" s="362"/>
    </row>
    <row r="327" spans="1:11" ht="12.75">
      <c r="A327" s="133"/>
      <c r="B327" s="352"/>
      <c r="C327" s="353"/>
      <c r="D327" s="353"/>
      <c r="E327" s="353"/>
      <c r="F327" s="353"/>
      <c r="G327" s="353"/>
      <c r="H327" s="353"/>
      <c r="I327" s="354"/>
      <c r="J327" s="361"/>
      <c r="K327" s="362"/>
    </row>
    <row r="328" spans="1:11" ht="12.75">
      <c r="A328" s="133"/>
      <c r="B328" s="352"/>
      <c r="C328" s="353"/>
      <c r="D328" s="353"/>
      <c r="E328" s="353"/>
      <c r="F328" s="353"/>
      <c r="G328" s="353"/>
      <c r="H328" s="353"/>
      <c r="I328" s="354"/>
      <c r="J328" s="361"/>
      <c r="K328" s="362"/>
    </row>
    <row r="329" spans="1:11" ht="13.5" thickBot="1">
      <c r="A329" s="134"/>
      <c r="B329" s="363"/>
      <c r="C329" s="364"/>
      <c r="D329" s="364"/>
      <c r="E329" s="364"/>
      <c r="F329" s="364"/>
      <c r="G329" s="364"/>
      <c r="H329" s="364"/>
      <c r="I329" s="365"/>
      <c r="J329" s="366"/>
      <c r="K329" s="367"/>
    </row>
    <row r="330" spans="3:10" ht="13.5" thickTop="1">
      <c r="C330" s="135"/>
      <c r="D330" s="135"/>
      <c r="E330" s="135"/>
      <c r="F330" s="135"/>
      <c r="G330" s="135"/>
      <c r="H330" s="135"/>
      <c r="I330" s="135"/>
      <c r="J330" s="135"/>
    </row>
    <row r="331" spans="3:10" ht="12.75">
      <c r="C331" s="135"/>
      <c r="D331" s="135"/>
      <c r="E331" s="135"/>
      <c r="F331" s="135"/>
      <c r="G331" s="135"/>
      <c r="H331" s="135"/>
      <c r="I331" s="135"/>
      <c r="J331" s="135"/>
    </row>
    <row r="332" spans="3:10" ht="12.75">
      <c r="C332" s="135"/>
      <c r="D332" s="135"/>
      <c r="E332" s="135"/>
      <c r="F332" s="135"/>
      <c r="G332" s="135"/>
      <c r="H332" s="135"/>
      <c r="I332" s="135"/>
      <c r="J332" s="135"/>
    </row>
    <row r="333" spans="3:10" ht="12.75">
      <c r="C333" s="135"/>
      <c r="D333" s="135"/>
      <c r="E333" s="135"/>
      <c r="F333" s="135"/>
      <c r="G333" s="135"/>
      <c r="H333" s="135"/>
      <c r="I333" s="135"/>
      <c r="J333" s="135"/>
    </row>
    <row r="334" spans="3:10" ht="12.75">
      <c r="C334" s="135"/>
      <c r="D334" s="135"/>
      <c r="E334" s="135"/>
      <c r="F334" s="135"/>
      <c r="G334" s="135"/>
      <c r="H334" s="135"/>
      <c r="I334" s="135"/>
      <c r="J334" s="135"/>
    </row>
    <row r="335" spans="3:10" ht="12.75">
      <c r="C335" s="135"/>
      <c r="D335" s="135"/>
      <c r="E335" s="135"/>
      <c r="F335" s="135"/>
      <c r="G335" s="135"/>
      <c r="H335" s="135"/>
      <c r="I335" s="135"/>
      <c r="J335" s="135"/>
    </row>
    <row r="336" spans="3:10" ht="12.75">
      <c r="C336" s="135"/>
      <c r="D336" s="135"/>
      <c r="E336" s="135"/>
      <c r="F336" s="135"/>
      <c r="G336" s="135"/>
      <c r="H336" s="135"/>
      <c r="I336" s="135"/>
      <c r="J336" s="135"/>
    </row>
    <row r="337" spans="3:10" ht="12.75">
      <c r="C337" s="135"/>
      <c r="D337" s="135"/>
      <c r="E337" s="135"/>
      <c r="F337" s="135"/>
      <c r="G337" s="135"/>
      <c r="H337" s="135"/>
      <c r="I337" s="135"/>
      <c r="J337" s="135"/>
    </row>
    <row r="338" spans="3:10" ht="12.75">
      <c r="C338" s="135"/>
      <c r="D338" s="135"/>
      <c r="E338" s="135"/>
      <c r="F338" s="135"/>
      <c r="G338" s="135"/>
      <c r="H338" s="135"/>
      <c r="I338" s="135"/>
      <c r="J338" s="135"/>
    </row>
    <row r="339" spans="3:10" ht="12.75">
      <c r="C339" s="135"/>
      <c r="D339" s="135"/>
      <c r="E339" s="135"/>
      <c r="F339" s="135"/>
      <c r="G339" s="135"/>
      <c r="H339" s="135"/>
      <c r="I339" s="135"/>
      <c r="J339" s="135"/>
    </row>
    <row r="340" spans="3:10" ht="12.75">
      <c r="C340" s="135"/>
      <c r="D340" s="135"/>
      <c r="E340" s="135"/>
      <c r="F340" s="135"/>
      <c r="G340" s="136"/>
      <c r="H340" s="136"/>
      <c r="I340" s="136"/>
      <c r="J340" s="136"/>
    </row>
  </sheetData>
  <sheetProtection password="DFFE" sheet="1"/>
  <mergeCells count="188">
    <mergeCell ref="C69:D69"/>
    <mergeCell ref="C70:D70"/>
    <mergeCell ref="C71:D71"/>
    <mergeCell ref="C62:D62"/>
    <mergeCell ref="C63:D63"/>
    <mergeCell ref="C64:D64"/>
    <mergeCell ref="J316:K316"/>
    <mergeCell ref="J329:K329"/>
    <mergeCell ref="J323:K323"/>
    <mergeCell ref="J324:K324"/>
    <mergeCell ref="J325:K325"/>
    <mergeCell ref="J317:K317"/>
    <mergeCell ref="J318:K318"/>
    <mergeCell ref="J319:K319"/>
    <mergeCell ref="J320:K320"/>
    <mergeCell ref="J327:K327"/>
    <mergeCell ref="J322:K322"/>
    <mergeCell ref="B329:I329"/>
    <mergeCell ref="J328:K328"/>
    <mergeCell ref="J326:K326"/>
    <mergeCell ref="B316:I316"/>
    <mergeCell ref="B317:I317"/>
    <mergeCell ref="B327:I327"/>
    <mergeCell ref="B328:I328"/>
    <mergeCell ref="J321:K321"/>
    <mergeCell ref="B320:I320"/>
    <mergeCell ref="B321:I321"/>
    <mergeCell ref="B318:I318"/>
    <mergeCell ref="B312:I312"/>
    <mergeCell ref="B326:I326"/>
    <mergeCell ref="B324:I324"/>
    <mergeCell ref="B325:I325"/>
    <mergeCell ref="B322:I322"/>
    <mergeCell ref="B323:I323"/>
    <mergeCell ref="B319:I319"/>
    <mergeCell ref="B313:I313"/>
    <mergeCell ref="A6:K6"/>
    <mergeCell ref="B227:K229"/>
    <mergeCell ref="G295:H295"/>
    <mergeCell ref="I295:K295"/>
    <mergeCell ref="B295:D295"/>
    <mergeCell ref="J312:K312"/>
    <mergeCell ref="A298:K298"/>
    <mergeCell ref="A299:K307"/>
    <mergeCell ref="J311:K311"/>
    <mergeCell ref="B311:I311"/>
    <mergeCell ref="E206:H206"/>
    <mergeCell ref="D225:G225"/>
    <mergeCell ref="A223:I223"/>
    <mergeCell ref="G297:H297"/>
    <mergeCell ref="I297:K297"/>
    <mergeCell ref="B297:D297"/>
    <mergeCell ref="F213:G213"/>
    <mergeCell ref="A289:K293"/>
    <mergeCell ref="A251:B251"/>
    <mergeCell ref="F198:H198"/>
    <mergeCell ref="F199:G199"/>
    <mergeCell ref="F200:H200"/>
    <mergeCell ref="F201:G201"/>
    <mergeCell ref="F202:H202"/>
    <mergeCell ref="E204:I204"/>
    <mergeCell ref="A188:H188"/>
    <mergeCell ref="A189:F189"/>
    <mergeCell ref="F194:H194"/>
    <mergeCell ref="F195:H195"/>
    <mergeCell ref="F196:H196"/>
    <mergeCell ref="F197:G197"/>
    <mergeCell ref="A40:K40"/>
    <mergeCell ref="F145:L145"/>
    <mergeCell ref="F146:L146"/>
    <mergeCell ref="F147:J147"/>
    <mergeCell ref="F148:G148"/>
    <mergeCell ref="F149:I149"/>
    <mergeCell ref="C65:D65"/>
    <mergeCell ref="C66:D66"/>
    <mergeCell ref="C67:D67"/>
    <mergeCell ref="C72:D72"/>
    <mergeCell ref="A34:K34"/>
    <mergeCell ref="C31:E31"/>
    <mergeCell ref="A32:K32"/>
    <mergeCell ref="A33:K33"/>
    <mergeCell ref="G38:I38"/>
    <mergeCell ref="G39:I39"/>
    <mergeCell ref="A8:K8"/>
    <mergeCell ref="C39:E39"/>
    <mergeCell ref="C36:E36"/>
    <mergeCell ref="C38:E38"/>
    <mergeCell ref="G24:I24"/>
    <mergeCell ref="G25:I25"/>
    <mergeCell ref="A9:K9"/>
    <mergeCell ref="A20:K20"/>
    <mergeCell ref="A22:K22"/>
    <mergeCell ref="G36:I36"/>
    <mergeCell ref="A2:K2"/>
    <mergeCell ref="A5:K5"/>
    <mergeCell ref="J3:K3"/>
    <mergeCell ref="C54:D55"/>
    <mergeCell ref="A10:K10"/>
    <mergeCell ref="A11:K11"/>
    <mergeCell ref="J4:K4"/>
    <mergeCell ref="A7:K7"/>
    <mergeCell ref="C3:I3"/>
    <mergeCell ref="C4:I4"/>
    <mergeCell ref="G29:I29"/>
    <mergeCell ref="G31:I31"/>
    <mergeCell ref="H30:I30"/>
    <mergeCell ref="G26:I26"/>
    <mergeCell ref="G28:I28"/>
    <mergeCell ref="C26:E26"/>
    <mergeCell ref="C28:E28"/>
    <mergeCell ref="C29:E29"/>
    <mergeCell ref="C30:E30"/>
    <mergeCell ref="A14:C17"/>
    <mergeCell ref="D15:I16"/>
    <mergeCell ref="A52:K52"/>
    <mergeCell ref="A288:K288"/>
    <mergeCell ref="F221:L221"/>
    <mergeCell ref="H213:L213"/>
    <mergeCell ref="E215:H215"/>
    <mergeCell ref="E219:J219"/>
    <mergeCell ref="C24:E24"/>
    <mergeCell ref="C25:E25"/>
    <mergeCell ref="G49:I49"/>
    <mergeCell ref="C53:H53"/>
    <mergeCell ref="A78:K78"/>
    <mergeCell ref="C80:E80"/>
    <mergeCell ref="C166:D166"/>
    <mergeCell ref="E142:I142"/>
    <mergeCell ref="C56:D56"/>
    <mergeCell ref="D164:E164"/>
    <mergeCell ref="C160:I160"/>
    <mergeCell ref="C68:D68"/>
    <mergeCell ref="I55:K55"/>
    <mergeCell ref="C41:K41"/>
    <mergeCell ref="A43:K43"/>
    <mergeCell ref="A44:K44"/>
    <mergeCell ref="A45:K45"/>
    <mergeCell ref="C46:E46"/>
    <mergeCell ref="C47:E47"/>
    <mergeCell ref="G47:I47"/>
    <mergeCell ref="G46:I46"/>
    <mergeCell ref="G48:I48"/>
    <mergeCell ref="C61:D61"/>
    <mergeCell ref="C48:E48"/>
    <mergeCell ref="C49:E49"/>
    <mergeCell ref="A50:K50"/>
    <mergeCell ref="G80:K80"/>
    <mergeCell ref="A53:B53"/>
    <mergeCell ref="I53:K53"/>
    <mergeCell ref="A77:K77"/>
    <mergeCell ref="C58:D58"/>
    <mergeCell ref="I54:K54"/>
    <mergeCell ref="A166:B166"/>
    <mergeCell ref="A51:K51"/>
    <mergeCell ref="A90:K90"/>
    <mergeCell ref="I56:K56"/>
    <mergeCell ref="I57:K57"/>
    <mergeCell ref="C92:H92"/>
    <mergeCell ref="C73:H73"/>
    <mergeCell ref="C57:D57"/>
    <mergeCell ref="C59:D59"/>
    <mergeCell ref="C60:D60"/>
    <mergeCell ref="F100:H100"/>
    <mergeCell ref="E140:H140"/>
    <mergeCell ref="A159:J159"/>
    <mergeCell ref="D162:E162"/>
    <mergeCell ref="F101:H101"/>
    <mergeCell ref="F102:H102"/>
    <mergeCell ref="D94:G94"/>
    <mergeCell ref="E104:H104"/>
    <mergeCell ref="A91:L91"/>
    <mergeCell ref="F135:H135"/>
    <mergeCell ref="F134:H134"/>
    <mergeCell ref="F123:H123"/>
    <mergeCell ref="F124:H124"/>
    <mergeCell ref="F97:I97"/>
    <mergeCell ref="F98:I98"/>
    <mergeCell ref="F99:H99"/>
    <mergeCell ref="J313:K313"/>
    <mergeCell ref="E106:G106"/>
    <mergeCell ref="E115:H115"/>
    <mergeCell ref="E117:H117"/>
    <mergeCell ref="E128:J128"/>
    <mergeCell ref="E130:I130"/>
    <mergeCell ref="F120:H120"/>
    <mergeCell ref="F121:G121"/>
    <mergeCell ref="F122:G122"/>
    <mergeCell ref="E191:I191"/>
  </mergeCells>
  <printOptions horizontalCentered="1"/>
  <pageMargins left="0.4" right="0.4" top="1.75" bottom="0.5" header="0.5" footer="0.3"/>
  <pageSetup fitToHeight="0" fitToWidth="1" horizontalDpi="600" verticalDpi="600" orientation="portrait" r:id="rId5"/>
  <headerFooter alignWithMargins="0">
    <oddHeader>&amp;L&amp;G&amp;C&amp;"Arial,Bold"&amp;14 
CHAPTER 2.  PREDICTING HOT GAS LAYER TEMPERATURE
AND SMOKE LAYER HEIGHT IN A ROOM FIRE
WITH NATURAL VENTILATION&amp;R&amp;"Arial,Bold"&amp;14
Version 1805.1
(SI Units)</oddHeader>
    <oddFooter>&amp;L&amp;F&amp;CPage &amp;P of &amp;N&amp;R&amp;D  &amp;T</oddFooter>
  </headerFooter>
  <rowBreaks count="7" manualBreakCount="7">
    <brk id="50" max="255" man="1"/>
    <brk id="89" max="10" man="1"/>
    <brk id="127" max="10" man="1"/>
    <brk id="157" max="10" man="1"/>
    <brk id="185" max="255" man="1"/>
    <brk id="221" max="10" man="1"/>
    <brk id="250" max="10" man="1"/>
  </rowBreaks>
  <ignoredErrors>
    <ignoredError sqref="A312:A313" numberStoredAsText="1"/>
  </ignoredError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dsw4</cp:lastModifiedBy>
  <cp:lastPrinted>2010-06-18T19:49:06Z</cp:lastPrinted>
  <dcterms:created xsi:type="dcterms:W3CDTF">2001-04-10T10:59:19Z</dcterms:created>
  <dcterms:modified xsi:type="dcterms:W3CDTF">2011-07-07T12:37:25Z</dcterms:modified>
  <cp:category/>
  <cp:version/>
  <cp:contentType/>
  <cp:contentStatus/>
</cp:coreProperties>
</file>